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R:\ACEC Training Conference 2016\RIK\FINAL\"/>
    </mc:Choice>
  </mc:AlternateContent>
  <bookViews>
    <workbookView xWindow="0" yWindow="0" windowWidth="21948" windowHeight="8556"/>
  </bookViews>
  <sheets>
    <sheet name="Report" sheetId="4" r:id="rId1"/>
    <sheet name="Step 1" sheetId="6" state="hidden" r:id="rId2"/>
    <sheet name="Step 2" sheetId="7" state="hidden" r:id="rId3"/>
    <sheet name="Step 3" sheetId="8" state="hidden" r:id="rId4"/>
    <sheet name="Illustrations" sheetId="5" r:id="rId5"/>
  </sheets>
  <definedNames>
    <definedName name="answer">#REF!</definedName>
    <definedName name="datum">#REF!</definedName>
    <definedName name="Entry1">#REF!</definedName>
    <definedName name="Material">#REF!</definedName>
    <definedName name="_xlnm.Print_Area" localSheetId="4">Illustrations!$A$1:$R$76</definedName>
    <definedName name="_xlnm.Print_Area" localSheetId="0">Report!$A$1:$N$121</definedName>
    <definedName name="source">#REF!</definedName>
  </definedNames>
  <calcPr calcId="152511"/>
</workbook>
</file>

<file path=xl/calcChain.xml><?xml version="1.0" encoding="utf-8"?>
<calcChain xmlns="http://schemas.openxmlformats.org/spreadsheetml/2006/main">
  <c r="I58" i="8" l="1"/>
  <c r="C15" i="8" l="1"/>
  <c r="C13" i="8"/>
  <c r="M43" i="8" s="1"/>
  <c r="I43" i="8" s="1"/>
  <c r="C12" i="7"/>
  <c r="J41" i="7" s="1"/>
  <c r="C10" i="7"/>
  <c r="J39" i="7" s="1"/>
  <c r="C16" i="7" l="1"/>
  <c r="C14" i="7"/>
  <c r="J10" i="7" s="1"/>
  <c r="C23" i="8" l="1"/>
  <c r="C21" i="8"/>
  <c r="M63" i="8" l="1"/>
  <c r="C20" i="7"/>
  <c r="J66" i="7" s="1"/>
  <c r="C18" i="7"/>
  <c r="J64" i="7" s="1"/>
  <c r="C19" i="8" l="1"/>
  <c r="C17" i="8"/>
  <c r="M11" i="8" l="1"/>
  <c r="C56" i="8"/>
  <c r="C53" i="8"/>
  <c r="D53" i="8" s="1"/>
  <c r="I11" i="8" l="1"/>
  <c r="D56" i="8"/>
  <c r="I78" i="8"/>
  <c r="I19" i="8"/>
  <c r="I23" i="8"/>
  <c r="I82" i="8" l="1"/>
  <c r="C49" i="8" l="1"/>
  <c r="C51" i="8"/>
  <c r="C68" i="8"/>
  <c r="C63" i="8"/>
  <c r="D63" i="8" s="1"/>
  <c r="I51" i="8" s="1"/>
  <c r="C61" i="8"/>
  <c r="C59" i="8"/>
  <c r="C47" i="8"/>
  <c r="C45" i="8"/>
  <c r="C43" i="8"/>
  <c r="C41" i="8"/>
  <c r="C39" i="8"/>
  <c r="C37" i="8"/>
  <c r="C35" i="8"/>
  <c r="C33" i="8"/>
  <c r="C31" i="8"/>
  <c r="C29" i="8"/>
  <c r="C27" i="8"/>
  <c r="C25" i="8"/>
  <c r="C8" i="8"/>
  <c r="I53" i="8" l="1"/>
  <c r="I29" i="8"/>
  <c r="I45" i="8"/>
  <c r="M58" i="8"/>
  <c r="I33" i="8"/>
  <c r="I47" i="8"/>
  <c r="I49" i="8"/>
  <c r="M76" i="8"/>
  <c r="M101" i="8"/>
  <c r="M97" i="8"/>
  <c r="I13" i="8"/>
  <c r="I21" i="8"/>
  <c r="M17" i="8"/>
  <c r="I15" i="8"/>
  <c r="I27" i="8"/>
  <c r="D8" i="8"/>
  <c r="M80" i="8"/>
  <c r="I80" i="8" s="1"/>
  <c r="I25" i="8"/>
  <c r="M99" i="8"/>
  <c r="AB1" i="8"/>
  <c r="X1" i="8"/>
  <c r="AF1" i="8"/>
  <c r="AJ1" i="8"/>
  <c r="I88" i="8"/>
  <c r="I86" i="8"/>
  <c r="I84" i="8"/>
  <c r="I74" i="8"/>
  <c r="I72" i="8"/>
  <c r="C44" i="7"/>
  <c r="C42" i="7"/>
  <c r="J28" i="7" s="1"/>
  <c r="C40" i="7"/>
  <c r="C38" i="7"/>
  <c r="C36" i="7"/>
  <c r="J89" i="7" s="1"/>
  <c r="C34" i="7"/>
  <c r="J87" i="7" s="1"/>
  <c r="C32" i="7"/>
  <c r="C30" i="7"/>
  <c r="C28" i="7"/>
  <c r="C26" i="7"/>
  <c r="C24" i="7"/>
  <c r="C22" i="7"/>
  <c r="J43" i="7" s="1"/>
  <c r="C5" i="7"/>
  <c r="D5" i="7" s="1"/>
  <c r="I39" i="7" s="1"/>
  <c r="H45" i="8" l="1"/>
  <c r="I41" i="8" s="1"/>
  <c r="M41" i="8"/>
  <c r="J55" i="7"/>
  <c r="J57" i="7"/>
  <c r="J22" i="7"/>
  <c r="J53" i="7"/>
  <c r="J85" i="7"/>
  <c r="J49" i="7"/>
  <c r="J83" i="7"/>
  <c r="J47" i="7"/>
  <c r="J45" i="7"/>
  <c r="J51" i="7"/>
  <c r="I63" i="8"/>
  <c r="I61" i="7"/>
  <c r="J26" i="7"/>
  <c r="J32" i="7"/>
  <c r="M9" i="8"/>
  <c r="I17" i="8"/>
  <c r="H11" i="8" s="1"/>
  <c r="J30" i="7"/>
  <c r="J24" i="7"/>
  <c r="J20" i="7"/>
  <c r="I92" i="8"/>
  <c r="J99" i="7"/>
  <c r="J97" i="7"/>
  <c r="J95" i="7"/>
  <c r="J101" i="7"/>
  <c r="AO9" i="8"/>
  <c r="J12" i="7"/>
  <c r="J73" i="7"/>
  <c r="J18" i="7"/>
  <c r="J79" i="7"/>
  <c r="J81" i="7"/>
  <c r="J75" i="7"/>
  <c r="J16" i="7"/>
  <c r="J77" i="7"/>
  <c r="J14" i="7"/>
  <c r="AO29" i="8"/>
  <c r="AO37" i="8"/>
  <c r="AO41" i="8"/>
  <c r="AO45" i="8"/>
  <c r="AO49" i="8"/>
  <c r="AO53" i="8"/>
  <c r="AO57" i="8"/>
  <c r="AO61" i="8"/>
  <c r="AO69" i="8"/>
  <c r="AO30" i="8"/>
  <c r="AO34" i="8"/>
  <c r="AO38" i="8"/>
  <c r="AO42" i="8"/>
  <c r="AO46" i="8"/>
  <c r="AO50" i="8"/>
  <c r="AO54" i="8"/>
  <c r="AO58" i="8"/>
  <c r="AO62" i="8"/>
  <c r="AO66" i="8"/>
  <c r="AO70" i="8"/>
  <c r="AO74" i="8"/>
  <c r="AO78" i="8"/>
  <c r="AO82" i="8"/>
  <c r="AO12" i="8"/>
  <c r="AO16" i="8"/>
  <c r="AO31" i="8"/>
  <c r="AO39" i="8"/>
  <c r="AO47" i="8"/>
  <c r="AO55" i="8"/>
  <c r="AO63" i="8"/>
  <c r="AO71" i="8"/>
  <c r="AO79" i="8"/>
  <c r="AO13" i="8"/>
  <c r="AO7" i="8"/>
  <c r="AO32" i="8"/>
  <c r="AO36" i="8"/>
  <c r="AO40" i="8"/>
  <c r="AO44" i="8"/>
  <c r="AO48" i="8"/>
  <c r="AO52" i="8"/>
  <c r="AO56" i="8"/>
  <c r="AO60" i="8"/>
  <c r="AO64" i="8"/>
  <c r="AO68" i="8"/>
  <c r="AO72" i="8"/>
  <c r="AO76" i="8"/>
  <c r="AO80" i="8"/>
  <c r="AO14" i="8"/>
  <c r="AO18" i="8"/>
  <c r="AO33" i="8"/>
  <c r="AO65" i="8"/>
  <c r="AO73" i="8"/>
  <c r="AO77" i="8"/>
  <c r="AO81" i="8"/>
  <c r="AO10" i="8"/>
  <c r="AO15" i="8"/>
  <c r="AO19" i="8"/>
  <c r="AO35" i="8"/>
  <c r="AO43" i="8"/>
  <c r="AO51" i="8"/>
  <c r="AO59" i="8"/>
  <c r="AO67" i="8"/>
  <c r="AO75" i="8"/>
  <c r="AO8" i="8"/>
  <c r="AO17" i="8"/>
  <c r="AO20" i="8"/>
  <c r="AO24" i="8"/>
  <c r="AO22" i="8"/>
  <c r="AO21" i="8"/>
  <c r="AO25" i="8"/>
  <c r="AO26" i="8"/>
  <c r="AO23" i="8"/>
  <c r="AO27" i="8"/>
  <c r="AO28" i="8"/>
  <c r="I90" i="8"/>
  <c r="I76" i="8"/>
  <c r="H72" i="8" s="1"/>
  <c r="I31" i="8"/>
  <c r="J105" i="7"/>
  <c r="J93" i="7"/>
  <c r="J103" i="7"/>
  <c r="J91" i="7"/>
  <c r="B13" i="6"/>
  <c r="C13" i="6" s="1"/>
  <c r="B11" i="6"/>
  <c r="C11" i="6" s="1"/>
  <c r="B9" i="6"/>
  <c r="C9" i="6" s="1"/>
  <c r="B4" i="6"/>
  <c r="I53" i="7" l="1"/>
  <c r="I43" i="7"/>
  <c r="I83" i="7"/>
  <c r="I30" i="7"/>
  <c r="I20" i="7"/>
  <c r="AP17" i="8"/>
  <c r="I73" i="7"/>
  <c r="H23" i="8"/>
  <c r="I9" i="8" s="1"/>
  <c r="I10" i="7"/>
  <c r="H84" i="8"/>
  <c r="I70" i="8" s="1"/>
  <c r="C4" i="6"/>
  <c r="AP57" i="8"/>
  <c r="AP37" i="8"/>
  <c r="AP77" i="8"/>
  <c r="AP47" i="8"/>
  <c r="AP82" i="8"/>
  <c r="AP67" i="8"/>
  <c r="AP27" i="8"/>
  <c r="I95" i="7"/>
  <c r="I37" i="7" l="1"/>
  <c r="I7" i="7"/>
  <c r="H5" i="6"/>
  <c r="H17" i="6"/>
  <c r="H9" i="6"/>
  <c r="H11" i="6"/>
  <c r="H15" i="6"/>
  <c r="H7" i="6"/>
  <c r="H13" i="6"/>
  <c r="I71" i="7"/>
  <c r="AP3" i="8"/>
  <c r="M70" i="8" s="1"/>
  <c r="H2" i="6" l="1"/>
  <c r="D2" i="8" s="1"/>
  <c r="I5" i="8" s="1"/>
  <c r="D2" i="7" l="1"/>
  <c r="I5" i="7" s="1"/>
  <c r="I2" i="7" s="1"/>
  <c r="D5" i="8" s="1"/>
  <c r="I7" i="8" s="1"/>
  <c r="B22" i="4"/>
  <c r="I2" i="8" l="1"/>
  <c r="L2" i="8" s="1"/>
  <c r="B40" i="4"/>
  <c r="B94" i="4" l="1"/>
  <c r="L4" i="8"/>
  <c r="B97" i="4" s="1"/>
  <c r="B72" i="4"/>
</calcChain>
</file>

<file path=xl/comments1.xml><?xml version="1.0" encoding="utf-8"?>
<comments xmlns="http://schemas.openxmlformats.org/spreadsheetml/2006/main">
  <authors>
    <author>tscott</author>
    <author>Adam M Bales</author>
  </authors>
  <commentList>
    <comment ref="G48" authorId="0" shapeId="0">
      <text>
        <r>
          <rPr>
            <sz val="11"/>
            <color indexed="81"/>
            <rFont val="Arial"/>
            <family val="2"/>
          </rPr>
          <t>Pier Wrap Thickness should account for material added to both sides of the pier.</t>
        </r>
      </text>
    </comment>
    <comment ref="K48" authorId="1" shapeId="0">
      <text>
        <r>
          <rPr>
            <sz val="11"/>
            <color indexed="81"/>
            <rFont val="Arial"/>
            <family val="2"/>
          </rPr>
          <t xml:space="preserve">Number of Piers that the material is being added to.
</t>
        </r>
      </text>
    </comment>
    <comment ref="G51" authorId="0" shapeId="0">
      <text>
        <r>
          <rPr>
            <sz val="11"/>
            <color indexed="81"/>
            <rFont val="Arial"/>
            <family val="2"/>
          </rPr>
          <t xml:space="preserve">Record the increase in structure width on the upstream side of the structure.
</t>
        </r>
      </text>
    </comment>
    <comment ref="K51" authorId="0" shapeId="0">
      <text>
        <r>
          <rPr>
            <sz val="11"/>
            <color indexed="81"/>
            <rFont val="Arial"/>
            <family val="2"/>
          </rPr>
          <t>Record the increase in structure width on the downstream side of the structure.</t>
        </r>
      </text>
    </comment>
    <comment ref="G54" authorId="0" shapeId="0">
      <text>
        <r>
          <rPr>
            <sz val="12"/>
            <color indexed="81"/>
            <rFont val="Tahoma"/>
            <family val="2"/>
          </rPr>
          <t>Record the existing cross sectional area and submit a plan sheet showing the cross section.
See Examples A &amp; B in the Illustrations tab.</t>
        </r>
      </text>
    </comment>
    <comment ref="K54" authorId="0" shapeId="0">
      <text>
        <r>
          <rPr>
            <sz val="12"/>
            <color indexed="81"/>
            <rFont val="Arial"/>
            <family val="2"/>
          </rPr>
          <t xml:space="preserve">Record the proposed cross sectional area and submit a plan sheet showing the cross section.
See Examples A &amp; B in the Illustrations tab.
</t>
        </r>
      </text>
    </comment>
    <comment ref="F57" authorId="0" shapeId="0">
      <text>
        <r>
          <rPr>
            <sz val="11"/>
            <color indexed="81"/>
            <rFont val="Arial"/>
            <family val="2"/>
          </rPr>
          <t>Record the elevation of the lowest supporting member of the existing bridge.
See Examples A &amp; B in the Illustrations tab.</t>
        </r>
      </text>
    </comment>
    <comment ref="J57" authorId="0" shapeId="0">
      <text>
        <r>
          <rPr>
            <sz val="11"/>
            <color indexed="81"/>
            <rFont val="Arial"/>
            <family val="2"/>
          </rPr>
          <t>Record the elevation of the lowest supporting member of the proposed bridge.
See Examples A &amp; B in the Illustrations tab.</t>
        </r>
      </text>
    </comment>
    <comment ref="F60" authorId="0" shapeId="0">
      <text>
        <r>
          <rPr>
            <sz val="11"/>
            <color indexed="81"/>
            <rFont val="Arial"/>
            <family val="2"/>
          </rPr>
          <t>Record the elevation located at the top of the existing guardrails.
See Examples A &amp; B in the Illustrations tab.</t>
        </r>
      </text>
    </comment>
    <comment ref="J60" authorId="0" shapeId="0">
      <text>
        <r>
          <rPr>
            <sz val="11"/>
            <color indexed="81"/>
            <rFont val="Arial"/>
            <family val="2"/>
          </rPr>
          <t>Record the elevation at the top of the proposed guardrails.
See Examples A &amp; B in the Illustrations tab.</t>
        </r>
      </text>
    </comment>
    <comment ref="F63" authorId="0" shapeId="0">
      <text>
        <r>
          <rPr>
            <sz val="11"/>
            <color indexed="81"/>
            <rFont val="Arial"/>
            <family val="2"/>
          </rPr>
          <t>Record the elevation for the top of road at its lowest point within the floodplain.
See Example A in the Illustrations tab.</t>
        </r>
      </text>
    </comment>
    <comment ref="J63" authorId="0" shapeId="0">
      <text>
        <r>
          <rPr>
            <sz val="11"/>
            <color indexed="81"/>
            <rFont val="Arial"/>
            <family val="2"/>
          </rPr>
          <t>Record the elevation for the top of road at its lowest point in the floodplain.
See Example A in the Illustrations tab.</t>
        </r>
      </text>
    </comment>
    <comment ref="I81" authorId="0" shapeId="0">
      <text>
        <r>
          <rPr>
            <sz val="11"/>
            <color indexed="81"/>
            <rFont val="Arial"/>
            <family val="2"/>
          </rPr>
          <t>Compute and record the waterway opening for the existing structure.  See Example B in the Illustrations tab.</t>
        </r>
      </text>
    </comment>
    <comment ref="L81" authorId="0" shapeId="0">
      <text>
        <r>
          <rPr>
            <sz val="11"/>
            <color indexed="81"/>
            <rFont val="Arial"/>
            <family val="2"/>
          </rPr>
          <t>Compute and Record the waterway opening area for the proposed structure.
See Example B in the Illustrations tab.</t>
        </r>
      </text>
    </comment>
    <comment ref="B90" authorId="0" shapeId="0">
      <text>
        <r>
          <rPr>
            <sz val="10"/>
            <color indexed="81"/>
            <rFont val="Arial"/>
            <family val="2"/>
          </rPr>
          <t>Record the Base Flood Elevation (BFE) at the site.  Also known as the 1% annual chance flood or 100-year flood.
See Example A and C in the Illustrations tab.</t>
        </r>
      </text>
    </comment>
    <comment ref="K90" authorId="0" shapeId="0">
      <text>
        <r>
          <rPr>
            <sz val="11"/>
            <color indexed="81"/>
            <rFont val="Arial"/>
            <family val="2"/>
          </rPr>
          <t>Record the reference number, case number, or IDNR permit number.</t>
        </r>
      </text>
    </comment>
  </commentList>
</comments>
</file>

<file path=xl/sharedStrings.xml><?xml version="1.0" encoding="utf-8"?>
<sst xmlns="http://schemas.openxmlformats.org/spreadsheetml/2006/main" count="970" uniqueCount="225">
  <si>
    <t>Proposed</t>
  </si>
  <si>
    <t>Existing</t>
  </si>
  <si>
    <t>Is a bridge structure being replaced with a culvert?</t>
  </si>
  <si>
    <t>(Do not include eroded area in calculations)</t>
  </si>
  <si>
    <r>
      <t xml:space="preserve">Proposed                 </t>
    </r>
    <r>
      <rPr>
        <sz val="10"/>
        <color indexed="8"/>
        <rFont val="Arial"/>
        <family val="2"/>
      </rPr>
      <t xml:space="preserve"> (sq ft)</t>
    </r>
  </si>
  <si>
    <t>Yes</t>
  </si>
  <si>
    <t>No</t>
  </si>
  <si>
    <t>Response</t>
  </si>
  <si>
    <t>Results</t>
  </si>
  <si>
    <t>Existing Structure</t>
  </si>
  <si>
    <t>Proposed Structure</t>
  </si>
  <si>
    <t>ft,</t>
  </si>
  <si>
    <t>datum</t>
  </si>
  <si>
    <t>Letter of Map Revision (LOMR)</t>
  </si>
  <si>
    <t>Approved model from DNR permit</t>
  </si>
  <si>
    <t>model being submitted with this worksheet</t>
  </si>
  <si>
    <t>Preparer:</t>
  </si>
  <si>
    <t>Date:</t>
  </si>
  <si>
    <t>Is the location of the proposed structure more than 500' from the location of the existing structure?</t>
  </si>
  <si>
    <t>Is the project a new stream crossing structure with the existing structure to remain in its current location?</t>
  </si>
  <si>
    <t/>
  </si>
  <si>
    <t>Minimum top of road elevation across entire floodplain</t>
  </si>
  <si>
    <t>High Structure Elevation                                          and datum</t>
  </si>
  <si>
    <t>Low Structure Elevation                                                and datum</t>
  </si>
  <si>
    <t>Taking into account the guardrail configuration, does the proposed road profile across the floodplain of the proposed project, match exactly with no variation, to that of the existing profile?</t>
  </si>
  <si>
    <t>Area of waterway opening beneath the structure</t>
  </si>
  <si>
    <r>
      <t xml:space="preserve">Existing                          </t>
    </r>
    <r>
      <rPr>
        <sz val="10"/>
        <color indexed="8"/>
        <rFont val="Arial"/>
        <family val="2"/>
      </rPr>
      <t>(sq ft)</t>
    </r>
  </si>
  <si>
    <t>Reference Number</t>
  </si>
  <si>
    <t>Source</t>
  </si>
  <si>
    <t>Indicate the source of the BFE.</t>
  </si>
  <si>
    <t>For Division of Water use:  Application Number</t>
  </si>
  <si>
    <t>Minimum Top of Road</t>
  </si>
  <si>
    <t>High Structure</t>
  </si>
  <si>
    <t>BFE</t>
  </si>
  <si>
    <t>Waterway Opening under bridge below BFE</t>
  </si>
  <si>
    <t>Low Structure</t>
  </si>
  <si>
    <t>Example A.</t>
  </si>
  <si>
    <t>Example B.</t>
  </si>
  <si>
    <t>Eroded Area</t>
  </si>
  <si>
    <t>Waterway Opening under bridge</t>
  </si>
  <si>
    <t>Compute and record the waterway opening areas in the appropriate fields and answer all questions in the chart below.</t>
  </si>
  <si>
    <t>Example C.</t>
  </si>
  <si>
    <t>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t>
  </si>
  <si>
    <t>BFE at UPSTREAM Bridge Section 3</t>
  </si>
  <si>
    <t>Obtain BFE from Bridge Cross Section 3 (located a short distance upstream from the bridge; commonly placed at the upstream toe of the road embankment)</t>
  </si>
  <si>
    <t>Is the proposed road profile (approach roads) being raised or are guardrails being added?</t>
  </si>
  <si>
    <t>Published Flood Insurance Study</t>
  </si>
  <si>
    <t>Provide the LOMR case number</t>
  </si>
  <si>
    <t>Provide the IDNR permit number</t>
  </si>
  <si>
    <t>Provide the title of the model being submitted with this worksheet</t>
  </si>
  <si>
    <t>Provide the name of the FIS study</t>
  </si>
  <si>
    <t>Non-modeling assessments are limited to projects where the existing structure is completely removed. Your response indicates that all or a portion of the existing structure will remain in place;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</si>
  <si>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Non-modeling assessments are limited to projects where the proposed structure is located within 500 feet of the existing structure. Your response indicates that the proposed structure is not within 500 feet of the existing structure;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</si>
  <si>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Question  7</t>
  </si>
  <si>
    <t>Question 6</t>
  </si>
  <si>
    <t>Decision</t>
  </si>
  <si>
    <t>Road Profile (proposed vs existing)</t>
  </si>
  <si>
    <t>Low Structure (proposed vs existing)</t>
  </si>
  <si>
    <r>
      <t xml:space="preserve">BFE      </t>
    </r>
    <r>
      <rPr>
        <sz val="10"/>
        <color indexed="8"/>
        <rFont val="Times New Roman"/>
        <family val="1"/>
      </rPr>
      <t>(in relation to PROPOSED structure)</t>
    </r>
  </si>
  <si>
    <r>
      <t xml:space="preserve">BFE             </t>
    </r>
    <r>
      <rPr>
        <sz val="10"/>
        <color indexed="8"/>
        <rFont val="Times New Roman"/>
        <family val="1"/>
      </rPr>
      <t xml:space="preserve"> (in relation to  EXISTING structure)</t>
    </r>
  </si>
  <si>
    <t>Matches</t>
  </si>
  <si>
    <t>Higher</t>
  </si>
  <si>
    <t>Lower</t>
  </si>
  <si>
    <t xml:space="preserve">Lower </t>
  </si>
  <si>
    <t>Above high chord</t>
  </si>
  <si>
    <t>Between</t>
  </si>
  <si>
    <t>Below low chord</t>
  </si>
  <si>
    <t>Results/Comment</t>
  </si>
  <si>
    <t>x</t>
  </si>
  <si>
    <t>non model</t>
  </si>
  <si>
    <t xml:space="preserve"> </t>
  </si>
  <si>
    <t>not possible</t>
  </si>
  <si>
    <t>model</t>
  </si>
  <si>
    <t>changing flow regime?</t>
  </si>
  <si>
    <t>changing flow regime / Model</t>
  </si>
  <si>
    <t>The entered scenario is not possible check your entered values.</t>
  </si>
  <si>
    <t>By increasing the high chord above the BFE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</si>
  <si>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</si>
  <si>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and Minimum Top of Road elevation is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</si>
  <si>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and the BFE stayed between the Low Structure and High Structure elevations, no additional computations are required. If any furthur commmunication is needed to justify the project, please attach additional comments of information to this worksheet. Submit this worksheet and minimum requirements with the permit application.</t>
  </si>
  <si>
    <t>Question 3</t>
  </si>
  <si>
    <t>Boxes marked with a red top right corner contain useful information for completing this form.</t>
  </si>
  <si>
    <t>Comments:</t>
  </si>
  <si>
    <t>Be aware that after reviewing the submitted plans and computations in the worksheet, the IDNR staff may request additional documentation if sufficient evidence has not been provided that clearly demonstrates the effect that the project may have on the base flood elevation or impacts to fish, wildlife, and botanical resources in the floodway.</t>
  </si>
  <si>
    <t xml:space="preserve">Consult with DNR staff regarding this proposed project.  It may result in a changing flow regime for the bridge hydraulics.  </t>
  </si>
  <si>
    <t>Based on the results compiled in this worksheet no effect in the base flood elevation is expected since the Low Structure elevation is increaseing and Minimum Top of Road elevations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</si>
  <si>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above the BFE and Minimum Top of Road elevations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</si>
  <si>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</si>
  <si>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</si>
  <si>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above the BFE,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</si>
  <si>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matches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</si>
  <si>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raising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</si>
  <si>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By raising the bridge deck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</si>
  <si>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lowering the Low Structure elevation and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</si>
  <si>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</si>
  <si>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lowering the Low Structure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</si>
  <si>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is raised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</si>
  <si>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By lowering the Low Structure elevation,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</si>
  <si>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is above the BFE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</si>
  <si>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BRIDGE NON-MODELING WORKSHEET</t>
  </si>
  <si>
    <t>What type of project is being evaluated?</t>
  </si>
  <si>
    <t>R-I-K</t>
  </si>
  <si>
    <t>Pier Wrap</t>
  </si>
  <si>
    <t>Widening</t>
  </si>
  <si>
    <t>Instructions</t>
  </si>
  <si>
    <r>
      <t xml:space="preserve">Enter data in sequence as directed by the Instructions in the blue box below to adequately evaluate the project under a non-modeling assessment approach.  </t>
    </r>
    <r>
      <rPr>
        <b/>
        <sz val="12"/>
        <color indexed="10"/>
        <rFont val="Arial"/>
        <family val="2"/>
      </rPr>
      <t>Always start with a blank worksheet and complete from the top down so that projects are evaluated correctly.</t>
    </r>
  </si>
  <si>
    <t>Provide the information requested to describe your project. Not all information will be needed to evaluate your project.</t>
  </si>
  <si>
    <t>Step 1: Preliminary Questions</t>
  </si>
  <si>
    <t>Step 2: Describe Project</t>
  </si>
  <si>
    <t>Question 1</t>
  </si>
  <si>
    <t>Question 2</t>
  </si>
  <si>
    <t>Question 4</t>
  </si>
  <si>
    <t>Key</t>
  </si>
  <si>
    <t>Text</t>
  </si>
  <si>
    <t>Answer the following questions to determine if your project is eligible to use this worksheet.</t>
  </si>
  <si>
    <t>Step 1 complete?</t>
  </si>
  <si>
    <t>Type of Project</t>
  </si>
  <si>
    <t>Complete Step 1 before completing Step 2.</t>
  </si>
  <si>
    <t>Low Str Existing</t>
  </si>
  <si>
    <t>Low Str Existing datum</t>
  </si>
  <si>
    <t>Low Str Proposed</t>
  </si>
  <si>
    <t>Low Str Proposed datum</t>
  </si>
  <si>
    <t>A datum is required for the EXISTING Low Structure Elevations.  The project can not be assessed until a datum is reported.</t>
  </si>
  <si>
    <t>A datum is required for the Proposed Low Structure Elevations.  The project can not be assessed until a datum is reported.</t>
  </si>
  <si>
    <t>Report the EXISTING Low Structure Elevation and datum in the appropriate fields below.</t>
  </si>
  <si>
    <t>Report the PROPOSED Low Structure Elevation and datum in the appropriate fields below.</t>
  </si>
  <si>
    <t>The low structure datums for the reported elevations must match for comparison purposes.  The project can not be assessed until a consistent datum is chosen for reported elevations.</t>
  </si>
  <si>
    <t>Pier Wrap Width</t>
  </si>
  <si>
    <t>Pier Wrap Width                                             and Number of Piers</t>
  </si>
  <si>
    <t>Number of Piers</t>
  </si>
  <si>
    <t># Piers</t>
  </si>
  <si>
    <t>Report the width of Pier Wrap being used.</t>
  </si>
  <si>
    <t>Report the number of piers on the bridge.</t>
  </si>
  <si>
    <t>High Str Existing</t>
  </si>
  <si>
    <t>High Str Existing datum</t>
  </si>
  <si>
    <t>High Str Proposed</t>
  </si>
  <si>
    <t>High Str Proposed datum</t>
  </si>
  <si>
    <t>Min Rd Existing</t>
  </si>
  <si>
    <t>Min Rd Existing datum</t>
  </si>
  <si>
    <t>Min Rd Proposed</t>
  </si>
  <si>
    <t>Min Rd Proposed datum</t>
  </si>
  <si>
    <t>Report the EXISTING High Structure Elevation and datum in the appropriate fields below.</t>
  </si>
  <si>
    <t>A datum is required for the EXISTING High Structure Elevations.  The project can not be assessed until a datum is reported.</t>
  </si>
  <si>
    <t>Report the PROPOSED High Structure Elevation and datum in the appropriate fields below.</t>
  </si>
  <si>
    <t>A datum is required for the Proposed High Structure Elevations.  The project can not be assessed until a datum is reported.</t>
  </si>
  <si>
    <t>The high structure datums for the reported elevations must match for comparison purposes.  The project can not be assessed until a consistent datum is chosen for reported elevations.</t>
  </si>
  <si>
    <t>Report the EXISTING Minimum Top of Road Elevation and datum in the appropriate fields below.</t>
  </si>
  <si>
    <t>A datum is required for the EXISTING Minimum Top of Road Elevations.  The project can not be assessed until a datum is reported.</t>
  </si>
  <si>
    <t>Report the PROPOSED Minimum Top of Road Elevation and datum in the appropriate fields below.</t>
  </si>
  <si>
    <t>A datum is required for the Proposed Minimum Top of Road Elevations.  The project can not be assessed until a datum is reported.</t>
  </si>
  <si>
    <t>The Minimum Top of Road datums for the reported elevations must match for comparison purposes.  The project can not be assessed until a consistent datum is chosen for reported elevations.</t>
  </si>
  <si>
    <t>The high structure datums and low structure datums must match for comparison purposes.  The project can not be assessed until a consistent datum is chosen for reported elevations.</t>
  </si>
  <si>
    <t>The Minimum Top of Road datums does not match previouly reported datums.  The project can not be assessed until a consistent datum is chosen for reported elevations.</t>
  </si>
  <si>
    <t>Continue on to step 2</t>
  </si>
  <si>
    <t>Continue on to Step 3</t>
  </si>
  <si>
    <t>Step 3: Analysis</t>
  </si>
  <si>
    <t xml:space="preserve">Provide the information requested to describe your project. Not all information will be needed to evaluate your project. If multiple design options are being considered for any of the above replacement-in-kind proposals, the proposed design with the smallest waterway opening value should be used in completing this worksheet. </t>
  </si>
  <si>
    <t>Step 2 complete?</t>
  </si>
  <si>
    <t>Profile Configuration</t>
  </si>
  <si>
    <t>Configuration Changes</t>
  </si>
  <si>
    <t>Complete Steps 1 and 2 before completing Step 3.</t>
  </si>
  <si>
    <t>BFE Datum</t>
  </si>
  <si>
    <t>BFE Source</t>
  </si>
  <si>
    <t>A datum is required for the Base Flood Elevation.  The project can not be assessed until a datum is reported.</t>
  </si>
  <si>
    <t>The BEF datum does not match previouly reported datums.  The project can not be assessed until a consistent datum is chosen for reported elevations.</t>
  </si>
  <si>
    <t>BFE Reference</t>
  </si>
  <si>
    <t>See Results</t>
  </si>
  <si>
    <t>Compute the waterway opening area for the PROPOSED structure and and record it in the appropriate field below.</t>
  </si>
  <si>
    <t>Compute the waterway opening area for the EXISTING structure and and record it in the appropriate field below.</t>
  </si>
  <si>
    <t>Existing Area</t>
  </si>
  <si>
    <t>Proposed Area</t>
  </si>
  <si>
    <t>Profile Question 1</t>
  </si>
  <si>
    <t>Profile Question 2</t>
  </si>
  <si>
    <t>No effect on the base flood elevation is expected since there is no proposed reduction in the waterway opening,  there is no proposed change to the existing road profile across the floodplain to affect any potential road overflow, and the proposed project is not lowering the existing low structure elevation.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t>
  </si>
  <si>
    <t>Taking into account the guardrail configuration, does the proposed road profile across the floodplain of the proposed project, match exactly with no variation, to that of the existing profile? Answer question below.</t>
  </si>
  <si>
    <t>Is the proposed road profile (approach roads) being raised or are guardrails being added? Answer question below.</t>
  </si>
  <si>
    <t>Perched check</t>
  </si>
  <si>
    <t>Pier Wrap Thickness</t>
  </si>
  <si>
    <t>Scour</t>
  </si>
  <si>
    <t>If you feel that this worksheet has not evaluated your project correctly please contact DNR Division of Water Engineering Services Staff to further discuss your project. Contact information can be found on the division website or at the following link http://www.in.gov/dnr/water/5736.htm.</t>
  </si>
  <si>
    <t>Downstream Extension</t>
  </si>
  <si>
    <t>Increase in Structure Width                                                (Along stream profile)</t>
  </si>
  <si>
    <t>Str Width U/S ext</t>
  </si>
  <si>
    <t>Str Width D/S ext</t>
  </si>
  <si>
    <t>NAVD88</t>
  </si>
  <si>
    <t>NGVD29</t>
  </si>
  <si>
    <t>Datums</t>
  </si>
  <si>
    <t>The BFE datum does not match previouly reported datums.  The project can not be assessed until a consistent datum is chosen for reported elevations.</t>
  </si>
  <si>
    <t>Bridges cannot be replaced by culverts due to the different hydraulic routines.  Examples of culverts are identified in the HEC-RAS manuals.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</si>
  <si>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 xml:space="preserve">What type of project is being evaluated?                                                                                                                                  Replacement-In-Kind (R-I-K) analyzes the effects of bridge and culvert replacements,                                                                          Pier Wrap is used to evaluate the addition of pier wraps to a bridge,                                                                                     Widening projects include road expansions and culvert lengthenings,                                                                                                                        </t>
  </si>
  <si>
    <t>ft</t>
  </si>
  <si>
    <t>Proposed Cross Sectional Area</t>
  </si>
  <si>
    <t>sq ft</t>
  </si>
  <si>
    <t>Scour Section</t>
  </si>
  <si>
    <t>proposed XS area</t>
  </si>
  <si>
    <t>existing XS area</t>
  </si>
  <si>
    <t>in</t>
  </si>
  <si>
    <t>Pre-Eroded Cross Sectional Area</t>
  </si>
  <si>
    <t>Report the Pre-eroded Cross Sectional Area and the Proposed Cross Sectional Area in the appropriate fields below.</t>
  </si>
  <si>
    <t>No effect on the base flood elevation is expected since the site is being returned to pre-eroded conditions.  Therefore, no further questions or computations on this worksheet are required.  If any further communication is needed to justify the project please attach additional comments or information to this worksheet.   Submit this worksheet, plans showing the pre-eroded cross sectional area, plans showing the proposed cross sectional area,  and minimum requirements with the permit application.</t>
  </si>
  <si>
    <t>Column_1</t>
  </si>
  <si>
    <t>Report the upstream and downstream Structure Width extension lengths in the appropriate fields below. If there is no extension, enter 0 in the fields below.</t>
  </si>
  <si>
    <t>The EXISTING Minimum Top of Road datum does not match previouly reported datums.  The project can not be assessed until a consistent datum is chosen for reported elevations.</t>
  </si>
  <si>
    <t>A datum is required for the EXISTING Minimum Top of Road Elevation.  The project can not be assessed until a datum is reported.</t>
  </si>
  <si>
    <t>A datum is required for the Proposed Low Structure Elevation.  The project can not be assessed until a datum is reported.</t>
  </si>
  <si>
    <t>A datum is required for the EXISTING Low Structure Elevation.  The project can not be assessed until a datum is reported.</t>
  </si>
  <si>
    <t>A datum is required for the Proposed Minimum Top of Road Elevation.  The project can not be assessed until a datum is reported.</t>
  </si>
  <si>
    <t>The PROPOSED Minimum Top of Road datum does not match previouly reported datums.  The project can not be assessed until a consistent datum is chosen for reported elevations.</t>
  </si>
  <si>
    <t>Complete Step 2 before completing Step 3.</t>
  </si>
  <si>
    <t>Report the Proposed Cross Sectional Area in the appropriate fields below.</t>
  </si>
  <si>
    <t>Upstream Extension</t>
  </si>
  <si>
    <t>Minimal effect on the base flood elevation is expected due to the added pier wrap.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t>
  </si>
  <si>
    <t>Because the upstream end of the structure is being extended, HY8 or HEC-RAS modeling is likely. Contact IDNR Water Engineering Services Section to discuss your project specifically. Contact information can be found on the division website or at the following link http://www.in.gov/dnr/water/5736.htm.</t>
  </si>
  <si>
    <t xml:space="preserve">By changing the High Structure Elevation,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               </t>
  </si>
  <si>
    <t xml:space="preserve">By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</si>
  <si>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</si>
  <si>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</si>
  <si>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size of the proposed pier wraps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</si>
  <si>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</si>
  <si>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The Minimum Top of Road datum does not match previouly reported datums.  The project can not be assessed until a consistent datum is chosen for reported elevations.</t>
  </si>
  <si>
    <t>The high structure datum and low structure datum must match for comparison purposes.  The project can not be assessed until a consistent datum is chosen for reported elevations.</t>
  </si>
  <si>
    <t>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t>
  </si>
  <si>
    <t>State Form 55234</t>
  </si>
  <si>
    <t xml:space="preserve">    Revised August 2017</t>
  </si>
  <si>
    <t>An assessment using the Bridge Non-Modeling Worksheet is appropriate to use for a bridge replacement-in-kind (R-I-K), bridge widening, pier wrap, or scour repair project for roadway, railroad, pedestrian, golf cart, or private access structures.  This non-modeling approach may be applicable to assess a bridge replacement project where the flow regime is not changing.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</si>
</sst>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26" x14ac:knownFonts="1">
    <font>
      <sz val="11"/>
      <color theme="1"/>
      <name val="Calibri"/>
      <family val="2"/>
      <scheme val="minor"/>
    </font>
    <font>
      <sz val="10"/>
      <color indexed="8"/>
      <name val="Arial"/>
      <family val="2"/>
    </font>
    <font>
      <b/>
      <sz val="12"/>
      <color indexed="10"/>
      <name val="Arial"/>
      <family val="2"/>
    </font>
    <font>
      <b/>
      <sz val="11"/>
      <color theme="1"/>
      <name val="Calibri"/>
      <family val="2"/>
      <scheme val="minor"/>
    </font>
    <font>
      <sz val="12"/>
      <color theme="1"/>
      <name val="Arial"/>
      <family val="2"/>
    </font>
    <font>
      <b/>
      <sz val="12"/>
      <color theme="1"/>
      <name val="Arial"/>
      <family val="2"/>
    </font>
    <font>
      <b/>
      <sz val="14"/>
      <color theme="1"/>
      <name val="Arial"/>
      <family val="2"/>
    </font>
    <font>
      <b/>
      <sz val="12"/>
      <color rgb="FFFF0000"/>
      <name val="Arial"/>
      <family val="2"/>
    </font>
    <font>
      <sz val="9"/>
      <color theme="1"/>
      <name val="Arial"/>
      <family val="2"/>
    </font>
    <font>
      <sz val="12"/>
      <color rgb="FFFF0000"/>
      <name val="Arial"/>
      <family val="2"/>
    </font>
    <font>
      <sz val="10"/>
      <color indexed="81"/>
      <name val="Arial"/>
      <family val="2"/>
    </font>
    <font>
      <sz val="11"/>
      <color indexed="81"/>
      <name val="Arial"/>
      <family val="2"/>
    </font>
    <font>
      <sz val="14"/>
      <color theme="1"/>
      <name val="Arial"/>
      <family val="2"/>
    </font>
    <font>
      <b/>
      <sz val="11"/>
      <color rgb="FFFF0000"/>
      <name val="Calibri"/>
      <family val="2"/>
      <scheme val="minor"/>
    </font>
    <font>
      <b/>
      <sz val="12"/>
      <color theme="1"/>
      <name val="Calibri"/>
      <family val="2"/>
      <scheme val="minor"/>
    </font>
    <font>
      <sz val="12"/>
      <color theme="1"/>
      <name val="Times New Roman"/>
      <family val="1"/>
    </font>
    <font>
      <sz val="11"/>
      <color theme="1"/>
      <name val="Times New Roman"/>
      <family val="1"/>
    </font>
    <font>
      <sz val="10"/>
      <color indexed="8"/>
      <name val="Times New Roman"/>
      <family val="1"/>
    </font>
    <font>
      <b/>
      <sz val="12"/>
      <color theme="1"/>
      <name val="Times New Roman"/>
      <family val="1"/>
    </font>
    <font>
      <sz val="10"/>
      <color theme="1"/>
      <name val="Arial"/>
      <family val="2"/>
    </font>
    <font>
      <sz val="10"/>
      <color theme="1"/>
      <name val="Calibri"/>
      <family val="2"/>
      <scheme val="minor"/>
    </font>
    <font>
      <sz val="12"/>
      <color theme="1"/>
      <name val="Calibri"/>
      <family val="2"/>
      <scheme val="minor"/>
    </font>
    <font>
      <sz val="10"/>
      <color rgb="FF000000"/>
      <name val="Arial"/>
      <family val="2"/>
    </font>
    <font>
      <sz val="16"/>
      <color theme="1"/>
      <name val="Calibri"/>
      <family val="2"/>
      <scheme val="minor"/>
    </font>
    <font>
      <sz val="12"/>
      <color indexed="81"/>
      <name val="Tahoma"/>
      <family val="2"/>
    </font>
    <font>
      <sz val="12"/>
      <color indexed="81"/>
      <name val="Arial"/>
      <family val="2"/>
    </font>
  </fonts>
  <fills count="20">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34998626667073579"/>
        <bgColor indexed="64"/>
      </patternFill>
    </fill>
    <fill>
      <patternFill patternType="solid">
        <fgColor rgb="FFCCECFF"/>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6337778862885"/>
        <bgColor indexed="64"/>
      </patternFill>
    </fill>
    <fill>
      <patternFill patternType="solid">
        <fgColor rgb="FF00B0F0"/>
        <bgColor indexed="64"/>
      </patternFill>
    </fill>
    <fill>
      <patternFill patternType="solid">
        <fgColor rgb="FF99CCFF"/>
        <bgColor indexed="64"/>
      </patternFill>
    </fill>
    <fill>
      <patternFill patternType="solid">
        <fgColor rgb="FF00B050"/>
        <bgColor indexed="64"/>
      </patternFill>
    </fill>
    <fill>
      <patternFill patternType="solid">
        <fgColor rgb="FF7030A0"/>
        <bgColor indexed="64"/>
      </patternFill>
    </fill>
    <fill>
      <patternFill patternType="solid">
        <fgColor theme="9" tint="-0.249977111117893"/>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auto="1"/>
      </left>
      <right style="medium">
        <color indexed="64"/>
      </right>
      <top style="medium">
        <color auto="1"/>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00"/>
      </left>
      <right style="medium">
        <color rgb="FFFFFF00"/>
      </right>
      <top style="medium">
        <color rgb="FFFFFF00"/>
      </top>
      <bottom style="medium">
        <color rgb="FFFFFF00"/>
      </bottom>
      <diagonal/>
    </border>
    <border>
      <left/>
      <right/>
      <top/>
      <bottom style="thick">
        <color indexed="64"/>
      </bottom>
      <diagonal/>
    </border>
    <border>
      <left/>
      <right style="thin">
        <color indexed="64"/>
      </right>
      <top/>
      <bottom style="thick">
        <color indexed="64"/>
      </bottom>
      <diagonal/>
    </border>
    <border>
      <left/>
      <right/>
      <top style="thick">
        <color indexed="64"/>
      </top>
      <bottom/>
      <diagonal/>
    </border>
    <border>
      <left/>
      <right style="thin">
        <color indexed="64"/>
      </right>
      <top style="thick">
        <color indexed="64"/>
      </top>
      <bottom/>
      <diagonal/>
    </border>
  </borders>
  <cellStyleXfs count="1">
    <xf numFmtId="0" fontId="0" fillId="0" borderId="0"/>
  </cellStyleXfs>
  <cellXfs count="272">
    <xf numFmtId="0" fontId="0" fillId="0" borderId="0" xfId="0"/>
    <xf numFmtId="0" fontId="5" fillId="2" borderId="22" xfId="0" applyFont="1" applyFill="1" applyBorder="1" applyAlignment="1" applyProtection="1">
      <alignment horizontal="center"/>
      <protection locked="0"/>
    </xf>
    <xf numFmtId="0" fontId="12" fillId="5" borderId="0" xfId="0" applyFont="1" applyFill="1"/>
    <xf numFmtId="0" fontId="12" fillId="4" borderId="0" xfId="0" applyFont="1" applyFill="1"/>
    <xf numFmtId="0" fontId="12" fillId="4" borderId="0" xfId="0" applyFont="1" applyFill="1" applyAlignment="1"/>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protection locked="0"/>
    </xf>
    <xf numFmtId="0" fontId="12" fillId="4" borderId="0" xfId="0" applyFont="1" applyFill="1" applyAlignment="1">
      <alignment vertical="center" wrapText="1"/>
    </xf>
    <xf numFmtId="0" fontId="0" fillId="4" borderId="0" xfId="0" applyFill="1" applyAlignment="1">
      <alignment vertical="center" wrapText="1"/>
    </xf>
    <xf numFmtId="0" fontId="0" fillId="4" borderId="0" xfId="0" applyFill="1" applyAlignment="1">
      <alignment wrapText="1"/>
    </xf>
    <xf numFmtId="0" fontId="4" fillId="3" borderId="0" xfId="0" applyFont="1" applyFill="1" applyProtection="1">
      <protection locked="0"/>
    </xf>
    <xf numFmtId="0" fontId="5" fillId="2" borderId="27" xfId="0" applyFont="1" applyFill="1" applyBorder="1" applyAlignment="1" applyProtection="1">
      <alignment horizontal="center"/>
      <protection locked="0"/>
    </xf>
    <xf numFmtId="0" fontId="4" fillId="0" borderId="0" xfId="0" applyFont="1" applyFill="1" applyBorder="1" applyProtection="1"/>
    <xf numFmtId="0" fontId="5" fillId="0" borderId="0" xfId="0" applyFont="1" applyFill="1" applyBorder="1" applyProtection="1"/>
    <xf numFmtId="0" fontId="8" fillId="0" borderId="0" xfId="0" applyFont="1" applyFill="1" applyBorder="1" applyAlignment="1" applyProtection="1">
      <alignment horizontal="center"/>
    </xf>
    <xf numFmtId="0" fontId="8" fillId="0" borderId="0" xfId="0" applyFont="1" applyFill="1" applyBorder="1" applyProtection="1"/>
    <xf numFmtId="0" fontId="4" fillId="0" borderId="0" xfId="0" applyFont="1" applyFill="1" applyProtection="1"/>
    <xf numFmtId="0" fontId="0" fillId="0" borderId="0" xfId="0" applyAlignment="1" applyProtection="1"/>
    <xf numFmtId="0" fontId="0" fillId="0" borderId="1" xfId="0" applyBorder="1" applyAlignment="1" applyProtection="1"/>
    <xf numFmtId="0" fontId="0" fillId="0" borderId="2" xfId="0" applyBorder="1" applyAlignment="1" applyProtection="1"/>
    <xf numFmtId="0" fontId="4" fillId="0" borderId="41" xfId="0" applyFont="1" applyFill="1" applyBorder="1" applyAlignment="1" applyProtection="1">
      <alignment horizontal="center" vertical="center"/>
    </xf>
    <xf numFmtId="0" fontId="4" fillId="0" borderId="4" xfId="0" applyFont="1" applyBorder="1" applyAlignment="1" applyProtection="1"/>
    <xf numFmtId="0" fontId="0" fillId="0" borderId="0" xfId="0" applyBorder="1" applyAlignment="1" applyProtection="1"/>
    <xf numFmtId="0" fontId="4" fillId="0" borderId="4" xfId="0" applyFont="1" applyFill="1" applyBorder="1" applyAlignment="1" applyProtection="1">
      <alignment vertical="center"/>
    </xf>
    <xf numFmtId="0" fontId="4" fillId="0" borderId="21" xfId="0" applyFont="1" applyFill="1" applyBorder="1" applyAlignment="1" applyProtection="1"/>
    <xf numFmtId="0" fontId="5" fillId="0" borderId="21" xfId="0" applyFont="1" applyFill="1" applyBorder="1" applyAlignment="1" applyProtection="1">
      <alignment horizont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29" xfId="0" applyFont="1" applyFill="1" applyBorder="1" applyAlignment="1" applyProtection="1">
      <alignment vertical="center"/>
    </xf>
    <xf numFmtId="0" fontId="6" fillId="0" borderId="0" xfId="0" applyFont="1" applyFill="1" applyBorder="1" applyAlignment="1" applyProtection="1">
      <alignment horizontal="left" vertical="center"/>
    </xf>
    <xf numFmtId="0" fontId="4" fillId="0" borderId="9" xfId="0" applyFont="1" applyFill="1" applyBorder="1" applyProtection="1"/>
    <xf numFmtId="0" fontId="4" fillId="0" borderId="0" xfId="0" applyFont="1" applyFill="1" applyBorder="1" applyAlignment="1" applyProtection="1">
      <alignment horizontal="center"/>
    </xf>
    <xf numFmtId="0" fontId="4" fillId="0" borderId="16" xfId="0" applyFont="1" applyFill="1" applyBorder="1" applyProtection="1"/>
    <xf numFmtId="0" fontId="4" fillId="0" borderId="8" xfId="0" applyFont="1" applyFill="1" applyBorder="1" applyProtection="1"/>
    <xf numFmtId="0" fontId="4" fillId="0" borderId="31" xfId="0" applyFont="1" applyFill="1" applyBorder="1" applyProtection="1"/>
    <xf numFmtId="0" fontId="4" fillId="0" borderId="34" xfId="0" applyFont="1" applyFill="1" applyBorder="1" applyAlignment="1" applyProtection="1">
      <alignment horizontal="center"/>
    </xf>
    <xf numFmtId="0" fontId="8" fillId="0" borderId="22" xfId="0" applyFont="1" applyFill="1" applyBorder="1" applyAlignment="1" applyProtection="1">
      <alignment horizontal="center" vertical="top"/>
    </xf>
    <xf numFmtId="0" fontId="8" fillId="0" borderId="31" xfId="0" applyFont="1" applyFill="1" applyBorder="1" applyAlignment="1" applyProtection="1">
      <alignment horizontal="center" vertical="top"/>
    </xf>
    <xf numFmtId="0" fontId="4" fillId="0" borderId="35" xfId="0" applyFont="1" applyFill="1" applyBorder="1" applyProtection="1"/>
    <xf numFmtId="0" fontId="4" fillId="0" borderId="11" xfId="0" applyFont="1" applyFill="1" applyBorder="1" applyProtection="1"/>
    <xf numFmtId="0" fontId="8" fillId="0" borderId="29" xfId="0" applyFont="1" applyFill="1" applyBorder="1" applyAlignment="1" applyProtection="1">
      <alignment horizontal="center" vertical="top"/>
    </xf>
    <xf numFmtId="0" fontId="8" fillId="0" borderId="12" xfId="0" applyFont="1" applyFill="1" applyBorder="1" applyAlignment="1" applyProtection="1">
      <alignment horizontal="center" vertical="top"/>
    </xf>
    <xf numFmtId="0" fontId="4" fillId="0" borderId="6" xfId="0" applyFont="1" applyFill="1" applyBorder="1" applyProtection="1"/>
    <xf numFmtId="0" fontId="4" fillId="0" borderId="1" xfId="0" applyFont="1" applyFill="1" applyBorder="1" applyAlignment="1" applyProtection="1">
      <alignment horizontal="left" vertical="center"/>
    </xf>
    <xf numFmtId="0" fontId="4" fillId="0" borderId="2" xfId="0" applyFont="1" applyFill="1" applyBorder="1" applyProtection="1"/>
    <xf numFmtId="0" fontId="4" fillId="0" borderId="2" xfId="0" applyFont="1" applyFill="1" applyBorder="1" applyAlignment="1" applyProtection="1">
      <alignment horizontal="left" vertical="center"/>
    </xf>
    <xf numFmtId="0" fontId="4" fillId="0" borderId="32" xfId="0" applyFont="1" applyFill="1" applyBorder="1" applyAlignment="1" applyProtection="1">
      <alignment horizontal="center" vertical="center"/>
    </xf>
    <xf numFmtId="0" fontId="4" fillId="0" borderId="4" xfId="0" applyFont="1" applyBorder="1" applyAlignment="1" applyProtection="1">
      <alignment horizontal="left" vertical="center"/>
    </xf>
    <xf numFmtId="0" fontId="0" fillId="0" borderId="0" xfId="0" applyBorder="1" applyAlignment="1" applyProtection="1">
      <alignment horizontal="left" vertical="center" wrapText="1"/>
    </xf>
    <xf numFmtId="0" fontId="9" fillId="0" borderId="0" xfId="0" applyFont="1" applyFill="1" applyAlignment="1" applyProtection="1">
      <alignment vertical="top"/>
    </xf>
    <xf numFmtId="0" fontId="4" fillId="0" borderId="26" xfId="0" applyFont="1" applyFill="1" applyBorder="1" applyProtection="1"/>
    <xf numFmtId="0" fontId="8" fillId="0" borderId="8" xfId="0" applyFont="1" applyFill="1" applyBorder="1" applyAlignment="1" applyProtection="1">
      <alignment horizontal="center" vertical="top"/>
    </xf>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top"/>
    </xf>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right"/>
    </xf>
    <xf numFmtId="0" fontId="4" fillId="3" borderId="0" xfId="0" applyFont="1" applyFill="1" applyProtection="1"/>
    <xf numFmtId="0" fontId="0" fillId="0" borderId="0" xfId="0" applyProtection="1">
      <protection hidden="1"/>
    </xf>
    <xf numFmtId="0" fontId="23" fillId="0" borderId="0" xfId="0" applyFont="1" applyProtection="1">
      <protection hidden="1"/>
    </xf>
    <xf numFmtId="0" fontId="0" fillId="15" borderId="0" xfId="0" applyFill="1" applyAlignment="1" applyProtection="1">
      <protection hidden="1"/>
    </xf>
    <xf numFmtId="0" fontId="0" fillId="0" borderId="9" xfId="0" applyBorder="1" applyProtection="1">
      <protection hidden="1"/>
    </xf>
    <xf numFmtId="0" fontId="0" fillId="0" borderId="6" xfId="0" applyBorder="1" applyProtection="1">
      <protection hidden="1"/>
    </xf>
    <xf numFmtId="0" fontId="0" fillId="0" borderId="20" xfId="0" applyBorder="1" applyProtection="1">
      <protection hidden="1"/>
    </xf>
    <xf numFmtId="0" fontId="0" fillId="0" borderId="7" xfId="0" applyBorder="1" applyProtection="1">
      <protection hidden="1"/>
    </xf>
    <xf numFmtId="0" fontId="0" fillId="0" borderId="21" xfId="0" applyBorder="1" applyProtection="1">
      <protection hidden="1"/>
    </xf>
    <xf numFmtId="0" fontId="0" fillId="12" borderId="0" xfId="0" applyFill="1" applyProtection="1">
      <protection hidden="1"/>
    </xf>
    <xf numFmtId="0" fontId="0" fillId="0" borderId="0" xfId="0" quotePrefix="1" applyProtection="1">
      <protection hidden="1"/>
    </xf>
    <xf numFmtId="0" fontId="0" fillId="0" borderId="16" xfId="0" applyBorder="1" applyProtection="1">
      <protection hidden="1"/>
    </xf>
    <xf numFmtId="0" fontId="0" fillId="0" borderId="22" xfId="0" applyBorder="1" applyProtection="1">
      <protection hidden="1"/>
    </xf>
    <xf numFmtId="0" fontId="0" fillId="0" borderId="0" xfId="0" applyFill="1" applyProtection="1">
      <protection hidden="1"/>
    </xf>
    <xf numFmtId="0" fontId="0" fillId="2" borderId="0" xfId="0" applyFill="1" applyProtection="1">
      <protection hidden="1"/>
    </xf>
    <xf numFmtId="0" fontId="0" fillId="16" borderId="0" xfId="0" applyFill="1" applyProtection="1">
      <protection hidden="1"/>
    </xf>
    <xf numFmtId="0" fontId="0" fillId="17" borderId="0" xfId="0" applyFill="1" applyProtection="1">
      <protection hidden="1"/>
    </xf>
    <xf numFmtId="0" fontId="3" fillId="0" borderId="0" xfId="0" applyFont="1" applyProtection="1">
      <protection hidden="1"/>
    </xf>
    <xf numFmtId="0" fontId="0" fillId="17" borderId="49" xfId="0" applyFill="1" applyBorder="1" applyProtection="1">
      <protection hidden="1"/>
    </xf>
    <xf numFmtId="0" fontId="0" fillId="0" borderId="0" xfId="0" applyAlignment="1" applyProtection="1">
      <alignment horizontal="right"/>
      <protection hidden="1"/>
    </xf>
    <xf numFmtId="0" fontId="0" fillId="10" borderId="0" xfId="0" applyFill="1" applyProtection="1">
      <protection hidden="1"/>
    </xf>
    <xf numFmtId="0" fontId="4" fillId="0" borderId="0" xfId="0" applyFont="1" applyProtection="1">
      <protection hidden="1"/>
    </xf>
    <xf numFmtId="0" fontId="0" fillId="16" borderId="0" xfId="0" applyFill="1" applyAlignment="1" applyProtection="1">
      <protection hidden="1"/>
    </xf>
    <xf numFmtId="0" fontId="0" fillId="18" borderId="0" xfId="0" applyFill="1" applyProtection="1">
      <protection hidden="1"/>
    </xf>
    <xf numFmtId="0" fontId="0" fillId="0" borderId="19" xfId="0" applyBorder="1" applyProtection="1">
      <protection hidden="1"/>
    </xf>
    <xf numFmtId="0" fontId="15" fillId="7" borderId="37" xfId="0" applyFont="1" applyFill="1" applyBorder="1" applyAlignment="1" applyProtection="1">
      <alignment horizontal="center" vertical="center"/>
      <protection hidden="1"/>
    </xf>
    <xf numFmtId="0" fontId="15" fillId="7" borderId="38" xfId="0" applyFont="1" applyFill="1" applyBorder="1" applyAlignment="1" applyProtection="1">
      <alignment horizontal="center" vertical="center"/>
      <protection hidden="1"/>
    </xf>
    <xf numFmtId="0" fontId="15" fillId="7" borderId="39" xfId="0" applyFont="1" applyFill="1" applyBorder="1" applyAlignment="1" applyProtection="1">
      <alignment horizontal="center" vertical="center"/>
      <protection hidden="1"/>
    </xf>
    <xf numFmtId="0" fontId="15" fillId="0" borderId="40" xfId="0" applyFont="1" applyFill="1" applyBorder="1" applyProtection="1">
      <protection hidden="1"/>
    </xf>
    <xf numFmtId="0" fontId="15" fillId="8" borderId="37" xfId="0" applyFont="1" applyFill="1" applyBorder="1" applyAlignment="1" applyProtection="1">
      <alignment horizontal="center" vertical="center"/>
      <protection hidden="1"/>
    </xf>
    <xf numFmtId="0" fontId="15" fillId="8" borderId="38" xfId="0" applyFont="1" applyFill="1" applyBorder="1" applyAlignment="1" applyProtection="1">
      <alignment horizontal="center" vertical="center"/>
      <protection hidden="1"/>
    </xf>
    <xf numFmtId="0" fontId="15" fillId="14" borderId="38" xfId="0" applyFont="1" applyFill="1" applyBorder="1" applyAlignment="1" applyProtection="1">
      <alignment horizontal="center" vertical="center"/>
      <protection hidden="1"/>
    </xf>
    <xf numFmtId="0" fontId="15" fillId="14" borderId="39" xfId="0" applyFont="1" applyFill="1" applyBorder="1" applyAlignment="1" applyProtection="1">
      <alignment horizontal="center" vertical="center"/>
      <protection hidden="1"/>
    </xf>
    <xf numFmtId="0" fontId="15" fillId="0" borderId="40" xfId="0" applyFont="1" applyBorder="1" applyProtection="1">
      <protection hidden="1"/>
    </xf>
    <xf numFmtId="0" fontId="15" fillId="9" borderId="41" xfId="0" applyFont="1" applyFill="1" applyBorder="1" applyProtection="1">
      <protection hidden="1"/>
    </xf>
    <xf numFmtId="0" fontId="4" fillId="12" borderId="43" xfId="0" applyFont="1" applyFill="1" applyBorder="1" applyProtection="1">
      <protection hidden="1"/>
    </xf>
    <xf numFmtId="0" fontId="15" fillId="0" borderId="19" xfId="0" applyFont="1" applyFill="1" applyBorder="1" applyProtection="1">
      <protection hidden="1"/>
    </xf>
    <xf numFmtId="0" fontId="15" fillId="0" borderId="19" xfId="0" applyFont="1" applyBorder="1" applyProtection="1">
      <protection hidden="1"/>
    </xf>
    <xf numFmtId="0" fontId="16" fillId="0" borderId="19" xfId="0" applyFont="1" applyBorder="1" applyAlignment="1" applyProtection="1">
      <alignment wrapText="1"/>
      <protection hidden="1"/>
    </xf>
    <xf numFmtId="0" fontId="15" fillId="0" borderId="27" xfId="0" applyFont="1" applyBorder="1" applyProtection="1">
      <protection hidden="1"/>
    </xf>
    <xf numFmtId="0" fontId="0" fillId="0" borderId="0" xfId="0" applyAlignment="1" applyProtection="1">
      <alignment vertical="center"/>
      <protection hidden="1"/>
    </xf>
    <xf numFmtId="0" fontId="15" fillId="0" borderId="19" xfId="0" applyFont="1" applyBorder="1" applyAlignment="1" applyProtection="1">
      <alignment horizontal="center" vertical="center"/>
      <protection hidden="1"/>
    </xf>
    <xf numFmtId="0" fontId="15" fillId="0" borderId="19" xfId="0" applyFont="1" applyFill="1" applyBorder="1" applyAlignment="1" applyProtection="1">
      <alignment horizontal="center" vertical="center"/>
      <protection hidden="1"/>
    </xf>
    <xf numFmtId="0" fontId="15" fillId="0" borderId="19" xfId="0" applyFont="1" applyBorder="1" applyAlignment="1" applyProtection="1">
      <alignment horizontal="center" vertical="center" wrapText="1"/>
      <protection hidden="1"/>
    </xf>
    <xf numFmtId="0" fontId="15" fillId="0" borderId="27" xfId="0" applyFont="1" applyBorder="1" applyAlignment="1" applyProtection="1">
      <alignment horizontal="center" vertical="center"/>
      <protection hidden="1"/>
    </xf>
    <xf numFmtId="0" fontId="18" fillId="13" borderId="19" xfId="0" applyFont="1" applyFill="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15" fillId="9" borderId="19" xfId="0" applyFont="1" applyFill="1" applyBorder="1" applyAlignment="1" applyProtection="1">
      <alignment horizontal="center" vertical="center" wrapText="1"/>
      <protection hidden="1"/>
    </xf>
    <xf numFmtId="0" fontId="20" fillId="0" borderId="27" xfId="0" applyFont="1" applyFill="1" applyBorder="1" applyAlignment="1" applyProtection="1">
      <alignment horizontal="left" vertical="center" wrapText="1"/>
      <protection hidden="1"/>
    </xf>
    <xf numFmtId="0" fontId="4" fillId="0" borderId="0" xfId="0" quotePrefix="1" applyFont="1" applyProtection="1">
      <protection hidden="1"/>
    </xf>
    <xf numFmtId="0" fontId="15" fillId="10" borderId="19" xfId="0" applyFont="1" applyFill="1" applyBorder="1" applyAlignment="1" applyProtection="1">
      <alignment horizontal="center" vertical="center" wrapText="1"/>
      <protection hidden="1"/>
    </xf>
    <xf numFmtId="0" fontId="15" fillId="11" borderId="19" xfId="0" applyFont="1" applyFill="1" applyBorder="1" applyAlignment="1" applyProtection="1">
      <alignment horizontal="center" vertical="center" wrapText="1"/>
      <protection hidden="1"/>
    </xf>
    <xf numFmtId="0" fontId="15" fillId="12" borderId="19" xfId="0" applyFont="1" applyFill="1" applyBorder="1" applyAlignment="1" applyProtection="1">
      <alignment horizontal="center" vertical="center" wrapText="1"/>
      <protection hidden="1"/>
    </xf>
    <xf numFmtId="0" fontId="4" fillId="12" borderId="0" xfId="0" applyFont="1" applyFill="1" applyProtection="1">
      <protection hidden="1"/>
    </xf>
    <xf numFmtId="0" fontId="0" fillId="0" borderId="0" xfId="0" applyFont="1" applyProtection="1">
      <protection hidden="1"/>
    </xf>
    <xf numFmtId="0" fontId="0" fillId="10" borderId="0" xfId="0" applyFont="1" applyFill="1" applyProtection="1">
      <protection hidden="1"/>
    </xf>
    <xf numFmtId="0" fontId="0" fillId="2" borderId="0" xfId="0" applyFont="1" applyFill="1" applyProtection="1">
      <protection hidden="1"/>
    </xf>
    <xf numFmtId="49" fontId="0" fillId="0" borderId="0" xfId="0" applyNumberFormat="1" applyAlignment="1" applyProtection="1">
      <alignment horizontal="right"/>
      <protection hidden="1"/>
    </xf>
    <xf numFmtId="0" fontId="18" fillId="0" borderId="42" xfId="0" applyFont="1" applyBorder="1" applyAlignment="1" applyProtection="1">
      <alignment horizontal="center" vertical="center"/>
      <protection hidden="1"/>
    </xf>
    <xf numFmtId="0" fontId="18" fillId="13" borderId="42" xfId="0" applyFont="1" applyFill="1" applyBorder="1" applyAlignment="1" applyProtection="1">
      <alignment horizontal="center" vertical="center"/>
      <protection hidden="1"/>
    </xf>
    <xf numFmtId="0" fontId="15" fillId="9" borderId="42"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0" xfId="0" applyFill="1" applyBorder="1" applyProtection="1">
      <protection hidden="1"/>
    </xf>
    <xf numFmtId="0" fontId="4" fillId="0" borderId="34" xfId="0" applyFont="1" applyFill="1" applyBorder="1" applyAlignment="1" applyProtection="1">
      <alignment horizontal="center"/>
      <protection locked="0"/>
    </xf>
    <xf numFmtId="0" fontId="4" fillId="0" borderId="20"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0" fillId="0" borderId="0" xfId="0" applyAlignment="1" applyProtection="1">
      <protection hidden="1"/>
    </xf>
    <xf numFmtId="0" fontId="4" fillId="2" borderId="0" xfId="0" applyFont="1" applyFill="1" applyProtection="1">
      <protection hidden="1"/>
    </xf>
    <xf numFmtId="0" fontId="0" fillId="19" borderId="0" xfId="0" applyFill="1" applyProtection="1">
      <protection hidden="1"/>
    </xf>
    <xf numFmtId="0" fontId="0" fillId="0" borderId="50" xfId="0" applyBorder="1" applyProtection="1">
      <protection hidden="1"/>
    </xf>
    <xf numFmtId="0" fontId="0" fillId="0" borderId="51" xfId="0" applyBorder="1" applyProtection="1">
      <protection hidden="1"/>
    </xf>
    <xf numFmtId="0" fontId="0" fillId="0" borderId="52" xfId="0" applyBorder="1" applyProtection="1">
      <protection hidden="1"/>
    </xf>
    <xf numFmtId="0" fontId="0" fillId="0" borderId="53" xfId="0" applyBorder="1" applyProtection="1">
      <protection hidden="1"/>
    </xf>
    <xf numFmtId="0" fontId="4" fillId="0" borderId="8" xfId="0" applyFont="1" applyFill="1" applyBorder="1" applyAlignment="1" applyProtection="1"/>
    <xf numFmtId="164" fontId="4" fillId="0" borderId="8" xfId="0" applyNumberFormat="1" applyFont="1" applyFill="1" applyBorder="1" applyAlignment="1" applyProtection="1">
      <alignment horizontal="left"/>
    </xf>
    <xf numFmtId="0" fontId="4" fillId="0" borderId="24" xfId="0" applyFont="1"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26"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22" xfId="0" applyFill="1" applyBorder="1" applyAlignment="1" applyProtection="1">
      <alignment horizontal="left" vertical="center" wrapText="1"/>
    </xf>
    <xf numFmtId="0" fontId="4" fillId="0" borderId="17" xfId="0" applyFont="1" applyFill="1" applyBorder="1" applyAlignment="1" applyProtection="1">
      <alignment horizontal="center"/>
    </xf>
    <xf numFmtId="0" fontId="0" fillId="0" borderId="23" xfId="0" applyFill="1" applyBorder="1" applyAlignment="1" applyProtection="1">
      <alignment horizontal="center"/>
    </xf>
    <xf numFmtId="0" fontId="0" fillId="0" borderId="18" xfId="0" applyFill="1" applyBorder="1" applyAlignment="1" applyProtection="1">
      <alignment horizontal="center"/>
    </xf>
    <xf numFmtId="0" fontId="0" fillId="0" borderId="25" xfId="0" applyFill="1" applyBorder="1" applyAlignment="1" applyProtection="1">
      <alignment horizontal="center"/>
    </xf>
    <xf numFmtId="0" fontId="5" fillId="6" borderId="1" xfId="0" applyFont="1" applyFill="1" applyBorder="1" applyAlignment="1" applyProtection="1">
      <alignment vertical="center"/>
    </xf>
    <xf numFmtId="0" fontId="0" fillId="6" borderId="2" xfId="0" applyFill="1" applyBorder="1" applyAlignment="1" applyProtection="1"/>
    <xf numFmtId="0" fontId="0" fillId="6" borderId="3" xfId="0" applyFill="1" applyBorder="1" applyAlignment="1" applyProtection="1"/>
    <xf numFmtId="0" fontId="7" fillId="6" borderId="4" xfId="0" applyFont="1" applyFill="1" applyBorder="1" applyAlignment="1" applyProtection="1">
      <alignment vertical="top" wrapText="1"/>
    </xf>
    <xf numFmtId="0" fontId="13" fillId="6" borderId="0" xfId="0" applyFont="1" applyFill="1" applyBorder="1" applyAlignment="1" applyProtection="1">
      <alignment vertical="top" wrapText="1"/>
    </xf>
    <xf numFmtId="0" fontId="13" fillId="6" borderId="5" xfId="0" applyFont="1" applyFill="1" applyBorder="1" applyAlignment="1" applyProtection="1">
      <alignment vertical="top" wrapText="1"/>
    </xf>
    <xf numFmtId="0" fontId="13" fillId="6" borderId="4" xfId="0" applyFont="1" applyFill="1" applyBorder="1" applyAlignment="1" applyProtection="1">
      <alignment vertical="top" wrapText="1"/>
    </xf>
    <xf numFmtId="0" fontId="13" fillId="6" borderId="10" xfId="0" applyFont="1" applyFill="1" applyBorder="1" applyAlignment="1" applyProtection="1">
      <alignment vertical="top" wrapText="1"/>
    </xf>
    <xf numFmtId="0" fontId="13" fillId="6" borderId="11" xfId="0" applyFont="1" applyFill="1" applyBorder="1" applyAlignment="1" applyProtection="1">
      <alignment vertical="top" wrapText="1"/>
    </xf>
    <xf numFmtId="0" fontId="13" fillId="6" borderId="12" xfId="0" applyFont="1" applyFill="1" applyBorder="1" applyAlignment="1" applyProtection="1">
      <alignment vertical="top" wrapText="1"/>
    </xf>
    <xf numFmtId="0" fontId="5" fillId="2" borderId="17"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4" fillId="0" borderId="1" xfId="0" applyFont="1"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44" xfId="0" applyFill="1" applyBorder="1" applyAlignment="1" applyProtection="1">
      <alignment horizontal="left" vertical="center" wrapText="1"/>
    </xf>
    <xf numFmtId="0" fontId="4" fillId="0" borderId="37" xfId="0" applyFont="1" applyFill="1" applyBorder="1" applyAlignment="1" applyProtection="1">
      <alignment horizontal="center"/>
    </xf>
    <xf numFmtId="0" fontId="0" fillId="0" borderId="38" xfId="0" applyFill="1" applyBorder="1" applyAlignment="1" applyProtection="1">
      <alignment horizontal="center"/>
    </xf>
    <xf numFmtId="0" fontId="0" fillId="0" borderId="39" xfId="0" applyFill="1" applyBorder="1" applyAlignment="1" applyProtection="1">
      <alignment horizontal="center"/>
    </xf>
    <xf numFmtId="0" fontId="0" fillId="0" borderId="45" xfId="0" applyFill="1" applyBorder="1" applyAlignment="1" applyProtection="1">
      <alignment horizontal="center"/>
    </xf>
    <xf numFmtId="0" fontId="5" fillId="2" borderId="23" xfId="0" applyFont="1" applyFill="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0" xfId="0" applyFont="1" applyFill="1" applyBorder="1" applyAlignment="1" applyProtection="1"/>
    <xf numFmtId="0" fontId="0" fillId="0" borderId="0" xfId="0" applyAlignment="1" applyProtection="1"/>
    <xf numFmtId="0" fontId="4" fillId="0" borderId="8" xfId="0" applyFont="1" applyFill="1" applyBorder="1" applyAlignment="1" applyProtection="1">
      <alignment horizontal="center"/>
    </xf>
    <xf numFmtId="0" fontId="6" fillId="0" borderId="0" xfId="0" applyFont="1" applyAlignment="1" applyProtection="1">
      <alignment wrapText="1"/>
    </xf>
    <xf numFmtId="0" fontId="5" fillId="0" borderId="0" xfId="0" applyFont="1" applyFill="1" applyBorder="1" applyAlignment="1" applyProtection="1">
      <alignment horizontal="left" vertical="top" wrapText="1"/>
    </xf>
    <xf numFmtId="0" fontId="22" fillId="0" borderId="0" xfId="0" applyFont="1" applyAlignment="1" applyProtection="1">
      <alignment horizontal="center" vertical="center" wrapText="1"/>
    </xf>
    <xf numFmtId="0" fontId="20" fillId="0" borderId="0" xfId="0" applyFont="1" applyAlignment="1" applyProtection="1">
      <alignment horizontal="center" wrapText="1"/>
    </xf>
    <xf numFmtId="0" fontId="4" fillId="0" borderId="0" xfId="0" applyFont="1" applyFill="1" applyBorder="1" applyAlignment="1" applyProtection="1">
      <alignment horizontal="left" vertical="center" wrapText="1"/>
    </xf>
    <xf numFmtId="0" fontId="21" fillId="0" borderId="0" xfId="0" applyFont="1" applyAlignment="1" applyProtection="1">
      <alignment horizontal="left" vertical="center" wrapText="1"/>
    </xf>
    <xf numFmtId="0" fontId="6" fillId="0" borderId="0" xfId="0" applyFont="1" applyFill="1" applyBorder="1" applyAlignment="1" applyProtection="1">
      <alignment horizontal="left" vertical="center"/>
    </xf>
    <xf numFmtId="0" fontId="4" fillId="0" borderId="0" xfId="0" applyFont="1" applyAlignment="1" applyProtection="1">
      <alignment horizontal="left" vertical="top"/>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3" xfId="0" applyFont="1" applyFill="1" applyBorder="1" applyAlignment="1" applyProtection="1">
      <alignment horizontal="center"/>
    </xf>
    <xf numFmtId="0" fontId="4" fillId="0" borderId="18" xfId="0" applyFont="1" applyFill="1" applyBorder="1" applyAlignment="1" applyProtection="1">
      <alignment horizontal="center"/>
    </xf>
    <xf numFmtId="0" fontId="4" fillId="0" borderId="25" xfId="0" applyFont="1" applyFill="1" applyBorder="1" applyAlignment="1" applyProtection="1">
      <alignment horizontal="center"/>
    </xf>
    <xf numFmtId="49" fontId="4" fillId="2" borderId="4" xfId="0" applyNumberFormat="1" applyFont="1" applyFill="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5" fillId="2" borderId="2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Fill="1" applyBorder="1" applyAlignment="1" applyProtection="1">
      <alignment horizontal="center" vertical="center"/>
    </xf>
    <xf numFmtId="0" fontId="0" fillId="0" borderId="38" xfId="0" applyBorder="1" applyAlignment="1" applyProtection="1">
      <alignment horizontal="center" vertical="center"/>
    </xf>
    <xf numFmtId="0" fontId="4" fillId="0" borderId="38"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4" xfId="0" applyBorder="1" applyAlignment="1" applyProtection="1">
      <alignment horizontal="center" vertical="center"/>
    </xf>
    <xf numFmtId="49" fontId="5" fillId="2" borderId="9" xfId="0" applyNumberFormat="1"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16" xfId="0" applyBorder="1" applyAlignment="1" applyProtection="1">
      <alignment wrapText="1"/>
      <protection locked="0"/>
    </xf>
    <xf numFmtId="0" fontId="0" fillId="0" borderId="8" xfId="0" applyBorder="1" applyAlignment="1" applyProtection="1">
      <alignment wrapText="1"/>
      <protection locked="0"/>
    </xf>
    <xf numFmtId="0" fontId="0" fillId="0" borderId="31" xfId="0" applyBorder="1" applyAlignment="1" applyProtection="1">
      <alignment wrapText="1"/>
      <protection locked="0"/>
    </xf>
    <xf numFmtId="0" fontId="5" fillId="6" borderId="1" xfId="0" applyFont="1" applyFill="1" applyBorder="1" applyAlignment="1" applyProtection="1">
      <alignment vertical="top"/>
    </xf>
    <xf numFmtId="0" fontId="0" fillId="6" borderId="2" xfId="0" applyFill="1" applyBorder="1" applyAlignment="1" applyProtection="1">
      <alignment vertical="top"/>
    </xf>
    <xf numFmtId="0" fontId="0" fillId="6" borderId="3" xfId="0" applyFill="1" applyBorder="1" applyAlignment="1" applyProtection="1">
      <alignment vertical="top"/>
    </xf>
    <xf numFmtId="0" fontId="5" fillId="2" borderId="26"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7" fillId="6" borderId="10" xfId="0" applyFont="1" applyFill="1" applyBorder="1" applyAlignment="1" applyProtection="1">
      <alignment horizontal="left" vertical="top" wrapText="1"/>
    </xf>
    <xf numFmtId="0" fontId="7" fillId="6" borderId="11" xfId="0" applyFont="1" applyFill="1" applyBorder="1" applyAlignment="1" applyProtection="1">
      <alignment horizontal="left" vertical="top" wrapText="1"/>
    </xf>
    <xf numFmtId="0" fontId="7" fillId="6" borderId="12" xfId="0" applyFont="1" applyFill="1" applyBorder="1" applyAlignment="1" applyProtection="1">
      <alignment horizontal="left" vertical="top" wrapText="1"/>
    </xf>
    <xf numFmtId="0" fontId="7" fillId="6" borderId="4" xfId="0" applyFont="1" applyFill="1" applyBorder="1" applyAlignment="1" applyProtection="1">
      <alignment horizontal="left" vertical="top" wrapText="1"/>
    </xf>
    <xf numFmtId="0" fontId="7" fillId="6" borderId="0" xfId="0" applyFont="1" applyFill="1" applyBorder="1" applyAlignment="1" applyProtection="1">
      <alignment horizontal="left" vertical="top" wrapText="1"/>
    </xf>
    <xf numFmtId="0" fontId="7" fillId="6" borderId="5" xfId="0" applyFont="1" applyFill="1" applyBorder="1" applyAlignment="1" applyProtection="1">
      <alignment horizontal="left" vertical="top" wrapText="1"/>
    </xf>
    <xf numFmtId="0" fontId="5" fillId="2" borderId="9"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22" fillId="0" borderId="0" xfId="0" applyFont="1" applyAlignment="1" applyProtection="1">
      <alignment vertical="center" wrapText="1"/>
    </xf>
    <xf numFmtId="0" fontId="19" fillId="0" borderId="0" xfId="0" applyFont="1" applyAlignment="1" applyProtection="1">
      <alignment vertical="center" wrapText="1"/>
    </xf>
    <xf numFmtId="0" fontId="4" fillId="0" borderId="0" xfId="0" applyFont="1" applyFill="1" applyBorder="1" applyAlignment="1" applyProtection="1">
      <alignment horizontal="left" vertical="top"/>
    </xf>
    <xf numFmtId="0" fontId="0" fillId="0" borderId="10"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29" xfId="0" applyFill="1" applyBorder="1" applyAlignment="1" applyProtection="1">
      <alignment horizontal="left" vertical="center" wrapText="1"/>
    </xf>
    <xf numFmtId="0" fontId="4" fillId="0" borderId="10" xfId="0" applyFont="1" applyFill="1" applyBorder="1" applyAlignment="1" applyProtection="1">
      <alignment horizontal="left" vertical="top"/>
    </xf>
    <xf numFmtId="0" fontId="0" fillId="0" borderId="11" xfId="0" applyBorder="1" applyAlignment="1" applyProtection="1"/>
    <xf numFmtId="0" fontId="0" fillId="0" borderId="29" xfId="0" applyBorder="1" applyAlignment="1" applyProtection="1"/>
    <xf numFmtId="0" fontId="5" fillId="2" borderId="46" xfId="0" applyFont="1"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1" xfId="0" applyNumberFormat="1" applyFont="1" applyFill="1" applyBorder="1" applyAlignment="1" applyProtection="1">
      <alignment horizontal="left" vertical="top" wrapText="1"/>
    </xf>
    <xf numFmtId="0" fontId="0" fillId="0" borderId="2" xfId="0" applyBorder="1" applyAlignment="1" applyProtection="1">
      <alignment vertical="top" wrapText="1"/>
    </xf>
    <xf numFmtId="0" fontId="0" fillId="0" borderId="3" xfId="0" applyBorder="1" applyAlignment="1" applyProtection="1">
      <alignment vertical="top" wrapText="1"/>
    </xf>
    <xf numFmtId="0" fontId="4" fillId="0" borderId="24" xfId="0" applyFont="1" applyFill="1" applyBorder="1" applyAlignment="1" applyProtection="1">
      <alignment horizontal="left" vertical="center"/>
    </xf>
    <xf numFmtId="0" fontId="0" fillId="0" borderId="6" xfId="0" applyFont="1" applyBorder="1" applyAlignment="1" applyProtection="1"/>
    <xf numFmtId="0" fontId="0" fillId="0" borderId="20" xfId="0" applyFont="1" applyBorder="1" applyAlignment="1" applyProtection="1"/>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6" fillId="0" borderId="0" xfId="0" applyFont="1" applyFill="1" applyBorder="1" applyAlignment="1" applyProtection="1">
      <alignment horizontal="left"/>
    </xf>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9"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4" xfId="0" applyBorder="1" applyAlignment="1" applyProtection="1">
      <alignment horizontal="center" vertical="center"/>
      <protection hidden="1"/>
    </xf>
    <xf numFmtId="0" fontId="0" fillId="0" borderId="0" xfId="0" applyAlignment="1" applyProtection="1">
      <alignment horizontal="center"/>
      <protection hidden="1"/>
    </xf>
    <xf numFmtId="0" fontId="15" fillId="0" borderId="19" xfId="0" applyFont="1" applyBorder="1" applyAlignment="1" applyProtection="1">
      <alignment horizontal="center" vertical="center" wrapText="1"/>
      <protection hidden="1"/>
    </xf>
    <xf numFmtId="0" fontId="16" fillId="0" borderId="19" xfId="0" applyFont="1" applyBorder="1" applyAlignment="1" applyProtection="1">
      <alignment wrapText="1"/>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12" fillId="4" borderId="0" xfId="0" applyFont="1" applyFill="1" applyAlignment="1">
      <alignment vertical="center" wrapText="1"/>
    </xf>
    <xf numFmtId="0" fontId="0" fillId="4" borderId="0" xfId="0" applyFill="1" applyAlignment="1">
      <alignment vertical="center" wrapText="1"/>
    </xf>
    <xf numFmtId="0" fontId="12" fillId="4" borderId="0" xfId="0" applyFont="1" applyFill="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wrapText="1"/>
    </xf>
  </cellXfs>
  <cellStyles count="1">
    <cellStyle name="Normal" xfId="0" builtinId="0"/>
  </cellStyles>
  <dxfs count="0"/>
  <tableStyles count="0" defaultTableStyle="TableStyleMedium9" defaultPivotStyle="PivotStyleLight16"/>
  <colors>
    <mruColors>
      <color rgb="FFFFFFFF"/>
      <color rgb="FFFFFFCC"/>
      <color rgb="FF99CCFF"/>
      <color rgb="FFFFFF99"/>
      <color rgb="FF4437F3"/>
      <color rgb="FFCCECFF"/>
      <color rgb="FF3E3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11</xdr:col>
      <xdr:colOff>348513</xdr:colOff>
      <xdr:row>2</xdr:row>
      <xdr:rowOff>156709</xdr:rowOff>
    </xdr:from>
    <xdr:ext cx="694269" cy="412300"/>
    <xdr:pic>
      <xdr:nvPicPr>
        <xdr:cNvPr id="5" name="Picture 21" descr="IDNR"/>
        <xdr:cNvPicPr>
          <a:picLocks noChangeAspect="1" noChangeArrowheads="1"/>
        </xdr:cNvPicPr>
      </xdr:nvPicPr>
      <xdr:blipFill>
        <a:blip xmlns:r="http://schemas.openxmlformats.org/officeDocument/2006/relationships" r:embed="rId1" cstate="print"/>
        <a:srcRect/>
        <a:stretch>
          <a:fillRect/>
        </a:stretch>
      </xdr:blipFill>
      <xdr:spPr bwMode="auto">
        <a:xfrm>
          <a:off x="7859656" y="12457567"/>
          <a:ext cx="694269" cy="412300"/>
        </a:xfrm>
        <a:prstGeom prst="rect">
          <a:avLst/>
        </a:prstGeom>
        <a:noFill/>
        <a:ln w="9525">
          <a:noFill/>
          <a:miter lim="800000"/>
          <a:headEnd/>
          <a:tailEnd/>
        </a:ln>
      </xdr:spPr>
    </xdr:pic>
    <xdr:clientData/>
  </xdr:oneCellAnchor>
  <xdr:oneCellAnchor>
    <xdr:from>
      <xdr:col>10</xdr:col>
      <xdr:colOff>485627</xdr:colOff>
      <xdr:row>2</xdr:row>
      <xdr:rowOff>60877</xdr:rowOff>
    </xdr:from>
    <xdr:ext cx="611273" cy="559671"/>
    <xdr:pic>
      <xdr:nvPicPr>
        <xdr:cNvPr id="6" name="Picture 22" descr="DOW"/>
        <xdr:cNvPicPr>
          <a:picLocks noChangeAspect="1" noChangeArrowheads="1"/>
        </xdr:cNvPicPr>
      </xdr:nvPicPr>
      <xdr:blipFill>
        <a:blip xmlns:r="http://schemas.openxmlformats.org/officeDocument/2006/relationships" r:embed="rId2" cstate="print"/>
        <a:srcRect/>
        <a:stretch>
          <a:fillRect/>
        </a:stretch>
      </xdr:blipFill>
      <xdr:spPr bwMode="auto">
        <a:xfrm>
          <a:off x="7030663" y="12361735"/>
          <a:ext cx="611273" cy="559671"/>
        </a:xfrm>
        <a:prstGeom prst="rect">
          <a:avLst/>
        </a:prstGeom>
        <a:noFill/>
        <a:ln w="9525">
          <a:noFill/>
          <a:miter lim="800000"/>
          <a:headEnd/>
          <a:tailEnd/>
        </a:ln>
      </xdr:spPr>
    </xdr:pic>
    <xdr:clientData/>
  </xdr:oneCellAnchor>
  <xdr:twoCellAnchor>
    <xdr:from>
      <xdr:col>1</xdr:col>
      <xdr:colOff>440337</xdr:colOff>
      <xdr:row>1</xdr:row>
      <xdr:rowOff>27395</xdr:rowOff>
    </xdr:from>
    <xdr:to>
      <xdr:col>2</xdr:col>
      <xdr:colOff>312369</xdr:colOff>
      <xdr:row>4</xdr:row>
      <xdr:rowOff>0</xdr:rowOff>
    </xdr:to>
    <xdr:pic>
      <xdr:nvPicPr>
        <xdr:cNvPr id="7" name="Picture 2" descr="seal"/>
        <xdr:cNvPicPr>
          <a:picLocks noChangeAspect="1" noChangeArrowheads="1"/>
        </xdr:cNvPicPr>
      </xdr:nvPicPr>
      <xdr:blipFill>
        <a:blip xmlns:r="http://schemas.openxmlformats.org/officeDocument/2006/relationships" r:embed="rId3" cstate="print"/>
        <a:stretch>
          <a:fillRect/>
        </a:stretch>
      </xdr:blipFill>
      <xdr:spPr bwMode="auto">
        <a:xfrm>
          <a:off x="515176" y="12130949"/>
          <a:ext cx="613622" cy="55771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7</xdr:row>
      <xdr:rowOff>28575</xdr:rowOff>
    </xdr:from>
    <xdr:to>
      <xdr:col>14</xdr:col>
      <xdr:colOff>547717</xdr:colOff>
      <xdr:row>18</xdr:row>
      <xdr:rowOff>85725</xdr:rowOff>
    </xdr:to>
    <xdr:pic>
      <xdr:nvPicPr>
        <xdr:cNvPr id="4097" name="Picture 7"/>
        <xdr:cNvPicPr>
          <a:picLocks noChangeAspect="1" noChangeArrowheads="1"/>
        </xdr:cNvPicPr>
      </xdr:nvPicPr>
      <xdr:blipFill>
        <a:blip xmlns:r="http://schemas.openxmlformats.org/officeDocument/2006/relationships" r:embed="rId1" cstate="print"/>
        <a:srcRect l="68520" t="40347" r="6891" b="44009"/>
        <a:stretch>
          <a:fillRect/>
        </a:stretch>
      </xdr:blipFill>
      <xdr:spPr bwMode="auto">
        <a:xfrm>
          <a:off x="638174" y="2124075"/>
          <a:ext cx="8443943" cy="2152650"/>
        </a:xfrm>
        <a:prstGeom prst="rect">
          <a:avLst/>
        </a:prstGeom>
        <a:noFill/>
        <a:ln w="9525">
          <a:noFill/>
          <a:miter lim="800000"/>
          <a:headEnd/>
          <a:tailEnd/>
        </a:ln>
      </xdr:spPr>
    </xdr:pic>
    <xdr:clientData/>
  </xdr:twoCellAnchor>
  <xdr:twoCellAnchor>
    <xdr:from>
      <xdr:col>12</xdr:col>
      <xdr:colOff>400051</xdr:colOff>
      <xdr:row>11</xdr:row>
      <xdr:rowOff>47625</xdr:rowOff>
    </xdr:from>
    <xdr:to>
      <xdr:col>13</xdr:col>
      <xdr:colOff>342900</xdr:colOff>
      <xdr:row>22</xdr:row>
      <xdr:rowOff>66675</xdr:rowOff>
    </xdr:to>
    <xdr:cxnSp macro="">
      <xdr:nvCxnSpPr>
        <xdr:cNvPr id="4" name="Straight Arrow Connector 3"/>
        <xdr:cNvCxnSpPr/>
      </xdr:nvCxnSpPr>
      <xdr:spPr>
        <a:xfrm flipH="1" flipV="1">
          <a:off x="7715251" y="2562225"/>
          <a:ext cx="552449" cy="253365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342900</xdr:colOff>
      <xdr:row>22</xdr:row>
      <xdr:rowOff>85725</xdr:rowOff>
    </xdr:from>
    <xdr:to>
      <xdr:col>14</xdr:col>
      <xdr:colOff>523875</xdr:colOff>
      <xdr:row>22</xdr:row>
      <xdr:rowOff>85725</xdr:rowOff>
    </xdr:to>
    <xdr:cxnSp macro="">
      <xdr:nvCxnSpPr>
        <xdr:cNvPr id="7" name="Straight Connector 6"/>
        <xdr:cNvCxnSpPr/>
      </xdr:nvCxnSpPr>
      <xdr:spPr>
        <a:xfrm>
          <a:off x="8267700" y="5114925"/>
          <a:ext cx="7905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104776</xdr:colOff>
      <xdr:row>3</xdr:row>
      <xdr:rowOff>123825</xdr:rowOff>
    </xdr:from>
    <xdr:to>
      <xdr:col>8</xdr:col>
      <xdr:colOff>600075</xdr:colOff>
      <xdr:row>8</xdr:row>
      <xdr:rowOff>114300</xdr:rowOff>
    </xdr:to>
    <xdr:cxnSp macro="">
      <xdr:nvCxnSpPr>
        <xdr:cNvPr id="9" name="Straight Arrow Connector 8"/>
        <xdr:cNvCxnSpPr/>
      </xdr:nvCxnSpPr>
      <xdr:spPr>
        <a:xfrm flipH="1">
          <a:off x="4981576" y="1724025"/>
          <a:ext cx="495299" cy="1133475"/>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3</xdr:row>
      <xdr:rowOff>133350</xdr:rowOff>
    </xdr:from>
    <xdr:to>
      <xdr:col>10</xdr:col>
      <xdr:colOff>0</xdr:colOff>
      <xdr:row>3</xdr:row>
      <xdr:rowOff>133350</xdr:rowOff>
    </xdr:to>
    <xdr:cxnSp macro="">
      <xdr:nvCxnSpPr>
        <xdr:cNvPr id="13" name="Straight Connector 12"/>
        <xdr:cNvCxnSpPr/>
      </xdr:nvCxnSpPr>
      <xdr:spPr>
        <a:xfrm>
          <a:off x="5467350" y="1733550"/>
          <a:ext cx="62865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276226</xdr:colOff>
      <xdr:row>4</xdr:row>
      <xdr:rowOff>104775</xdr:rowOff>
    </xdr:from>
    <xdr:to>
      <xdr:col>13</xdr:col>
      <xdr:colOff>38100</xdr:colOff>
      <xdr:row>10</xdr:row>
      <xdr:rowOff>85725</xdr:rowOff>
    </xdr:to>
    <xdr:cxnSp macro="">
      <xdr:nvCxnSpPr>
        <xdr:cNvPr id="15" name="Straight Arrow Connector 14"/>
        <xdr:cNvCxnSpPr/>
      </xdr:nvCxnSpPr>
      <xdr:spPr>
        <a:xfrm flipH="1">
          <a:off x="7591426" y="1933575"/>
          <a:ext cx="371474" cy="135255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4</xdr:row>
      <xdr:rowOff>123825</xdr:rowOff>
    </xdr:from>
    <xdr:to>
      <xdr:col>13</xdr:col>
      <xdr:colOff>600075</xdr:colOff>
      <xdr:row>4</xdr:row>
      <xdr:rowOff>123827</xdr:rowOff>
    </xdr:to>
    <xdr:cxnSp macro="">
      <xdr:nvCxnSpPr>
        <xdr:cNvPr id="18" name="Straight Connector 17"/>
        <xdr:cNvCxnSpPr/>
      </xdr:nvCxnSpPr>
      <xdr:spPr>
        <a:xfrm flipV="1">
          <a:off x="7943850" y="1952625"/>
          <a:ext cx="581025" cy="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504826</xdr:colOff>
      <xdr:row>13</xdr:row>
      <xdr:rowOff>209550</xdr:rowOff>
    </xdr:from>
    <xdr:to>
      <xdr:col>9</xdr:col>
      <xdr:colOff>476250</xdr:colOff>
      <xdr:row>25</xdr:row>
      <xdr:rowOff>133350</xdr:rowOff>
    </xdr:to>
    <xdr:cxnSp macro="">
      <xdr:nvCxnSpPr>
        <xdr:cNvPr id="25" name="Straight Arrow Connector 24"/>
        <xdr:cNvCxnSpPr/>
      </xdr:nvCxnSpPr>
      <xdr:spPr>
        <a:xfrm flipH="1" flipV="1">
          <a:off x="4772026" y="4095750"/>
          <a:ext cx="1190624" cy="266700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25</xdr:row>
      <xdr:rowOff>123825</xdr:rowOff>
    </xdr:from>
    <xdr:to>
      <xdr:col>11</xdr:col>
      <xdr:colOff>0</xdr:colOff>
      <xdr:row>25</xdr:row>
      <xdr:rowOff>123825</xdr:rowOff>
    </xdr:to>
    <xdr:cxnSp macro="">
      <xdr:nvCxnSpPr>
        <xdr:cNvPr id="34" name="Straight Connector 33"/>
        <xdr:cNvCxnSpPr/>
      </xdr:nvCxnSpPr>
      <xdr:spPr>
        <a:xfrm>
          <a:off x="5981700" y="6753225"/>
          <a:ext cx="72390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314325</xdr:colOff>
      <xdr:row>10</xdr:row>
      <xdr:rowOff>0</xdr:rowOff>
    </xdr:from>
    <xdr:to>
      <xdr:col>6</xdr:col>
      <xdr:colOff>257176</xdr:colOff>
      <xdr:row>20</xdr:row>
      <xdr:rowOff>114300</xdr:rowOff>
    </xdr:to>
    <xdr:cxnSp macro="">
      <xdr:nvCxnSpPr>
        <xdr:cNvPr id="36" name="Straight Arrow Connector 35"/>
        <xdr:cNvCxnSpPr/>
      </xdr:nvCxnSpPr>
      <xdr:spPr>
        <a:xfrm flipV="1">
          <a:off x="3362325" y="3200400"/>
          <a:ext cx="552451" cy="240030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104775</xdr:rowOff>
    </xdr:from>
    <xdr:to>
      <xdr:col>5</xdr:col>
      <xdr:colOff>333375</xdr:colOff>
      <xdr:row>20</xdr:row>
      <xdr:rowOff>104775</xdr:rowOff>
    </xdr:to>
    <xdr:cxnSp macro="">
      <xdr:nvCxnSpPr>
        <xdr:cNvPr id="39" name="Straight Connector 38"/>
        <xdr:cNvCxnSpPr/>
      </xdr:nvCxnSpPr>
      <xdr:spPr>
        <a:xfrm>
          <a:off x="2438400" y="5591175"/>
          <a:ext cx="9429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34</xdr:row>
      <xdr:rowOff>19050</xdr:rowOff>
    </xdr:from>
    <xdr:to>
      <xdr:col>12</xdr:col>
      <xdr:colOff>104775</xdr:colOff>
      <xdr:row>41</xdr:row>
      <xdr:rowOff>209550</xdr:rowOff>
    </xdr:to>
    <xdr:pic>
      <xdr:nvPicPr>
        <xdr:cNvPr id="4098" name="Picture 4"/>
        <xdr:cNvPicPr>
          <a:picLocks noChangeAspect="1" noChangeArrowheads="1"/>
        </xdr:cNvPicPr>
      </xdr:nvPicPr>
      <xdr:blipFill>
        <a:blip xmlns:r="http://schemas.openxmlformats.org/officeDocument/2006/relationships" r:embed="rId2" cstate="print"/>
        <a:srcRect l="58813" t="36572" r="9296" b="40401"/>
        <a:stretch>
          <a:fillRect/>
        </a:stretch>
      </xdr:blipFill>
      <xdr:spPr bwMode="auto">
        <a:xfrm>
          <a:off x="1228725" y="8705850"/>
          <a:ext cx="6191250" cy="1790700"/>
        </a:xfrm>
        <a:prstGeom prst="rect">
          <a:avLst/>
        </a:prstGeom>
        <a:noFill/>
        <a:ln w="9525">
          <a:noFill/>
          <a:miter lim="800000"/>
          <a:headEnd/>
          <a:tailEnd/>
        </a:ln>
      </xdr:spPr>
    </xdr:pic>
    <xdr:clientData/>
  </xdr:twoCellAnchor>
  <xdr:twoCellAnchor>
    <xdr:from>
      <xdr:col>4</xdr:col>
      <xdr:colOff>238125</xdr:colOff>
      <xdr:row>40</xdr:row>
      <xdr:rowOff>171450</xdr:rowOff>
    </xdr:from>
    <xdr:to>
      <xdr:col>7</xdr:col>
      <xdr:colOff>133350</xdr:colOff>
      <xdr:row>41</xdr:row>
      <xdr:rowOff>114300</xdr:rowOff>
    </xdr:to>
    <xdr:cxnSp macro="">
      <xdr:nvCxnSpPr>
        <xdr:cNvPr id="43" name="Straight Connector 42"/>
        <xdr:cNvCxnSpPr/>
      </xdr:nvCxnSpPr>
      <xdr:spPr>
        <a:xfrm flipH="1" flipV="1">
          <a:off x="2676525" y="10229850"/>
          <a:ext cx="1724025" cy="1714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37</xdr:row>
      <xdr:rowOff>123826</xdr:rowOff>
    </xdr:from>
    <xdr:to>
      <xdr:col>10</xdr:col>
      <xdr:colOff>276225</xdr:colOff>
      <xdr:row>45</xdr:row>
      <xdr:rowOff>123825</xdr:rowOff>
    </xdr:to>
    <xdr:cxnSp macro="">
      <xdr:nvCxnSpPr>
        <xdr:cNvPr id="45" name="Straight Arrow Connector 44"/>
        <xdr:cNvCxnSpPr/>
      </xdr:nvCxnSpPr>
      <xdr:spPr>
        <a:xfrm flipH="1" flipV="1">
          <a:off x="5981700" y="9496426"/>
          <a:ext cx="390525" cy="1828799"/>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45</xdr:row>
      <xdr:rowOff>123825</xdr:rowOff>
    </xdr:from>
    <xdr:to>
      <xdr:col>11</xdr:col>
      <xdr:colOff>600075</xdr:colOff>
      <xdr:row>45</xdr:row>
      <xdr:rowOff>123825</xdr:rowOff>
    </xdr:to>
    <xdr:cxnSp macro="">
      <xdr:nvCxnSpPr>
        <xdr:cNvPr id="48" name="Straight Connector 47"/>
        <xdr:cNvCxnSpPr/>
      </xdr:nvCxnSpPr>
      <xdr:spPr>
        <a:xfrm>
          <a:off x="6362700" y="11325225"/>
          <a:ext cx="9429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41</xdr:row>
      <xdr:rowOff>47626</xdr:rowOff>
    </xdr:from>
    <xdr:to>
      <xdr:col>5</xdr:col>
      <xdr:colOff>0</xdr:colOff>
      <xdr:row>47</xdr:row>
      <xdr:rowOff>114300</xdr:rowOff>
    </xdr:to>
    <xdr:cxnSp macro="">
      <xdr:nvCxnSpPr>
        <xdr:cNvPr id="49" name="Straight Arrow Connector 48"/>
        <xdr:cNvCxnSpPr/>
      </xdr:nvCxnSpPr>
      <xdr:spPr>
        <a:xfrm flipV="1">
          <a:off x="2590800" y="10334626"/>
          <a:ext cx="457200" cy="1438274"/>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114300</xdr:rowOff>
    </xdr:from>
    <xdr:to>
      <xdr:col>4</xdr:col>
      <xdr:colOff>171450</xdr:colOff>
      <xdr:row>47</xdr:row>
      <xdr:rowOff>114300</xdr:rowOff>
    </xdr:to>
    <xdr:cxnSp macro="">
      <xdr:nvCxnSpPr>
        <xdr:cNvPr id="52" name="Straight Connector 51"/>
        <xdr:cNvCxnSpPr/>
      </xdr:nvCxnSpPr>
      <xdr:spPr>
        <a:xfrm>
          <a:off x="1828800" y="11772900"/>
          <a:ext cx="78105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66676</xdr:colOff>
      <xdr:row>39</xdr:row>
      <xdr:rowOff>47626</xdr:rowOff>
    </xdr:from>
    <xdr:to>
      <xdr:col>8</xdr:col>
      <xdr:colOff>95250</xdr:colOff>
      <xdr:row>50</xdr:row>
      <xdr:rowOff>104775</xdr:rowOff>
    </xdr:to>
    <xdr:cxnSp macro="">
      <xdr:nvCxnSpPr>
        <xdr:cNvPr id="54" name="Straight Arrow Connector 53"/>
        <xdr:cNvCxnSpPr/>
      </xdr:nvCxnSpPr>
      <xdr:spPr>
        <a:xfrm flipH="1" flipV="1">
          <a:off x="4333876" y="9877426"/>
          <a:ext cx="638174" cy="2571749"/>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50</xdr:row>
      <xdr:rowOff>104775</xdr:rowOff>
    </xdr:from>
    <xdr:to>
      <xdr:col>9</xdr:col>
      <xdr:colOff>0</xdr:colOff>
      <xdr:row>50</xdr:row>
      <xdr:rowOff>104775</xdr:rowOff>
    </xdr:to>
    <xdr:cxnSp macro="">
      <xdr:nvCxnSpPr>
        <xdr:cNvPr id="56" name="Straight Connector 55"/>
        <xdr:cNvCxnSpPr/>
      </xdr:nvCxnSpPr>
      <xdr:spPr>
        <a:xfrm>
          <a:off x="4981575" y="12449175"/>
          <a:ext cx="50482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30</xdr:row>
      <xdr:rowOff>114300</xdr:rowOff>
    </xdr:from>
    <xdr:to>
      <xdr:col>9</xdr:col>
      <xdr:colOff>600075</xdr:colOff>
      <xdr:row>30</xdr:row>
      <xdr:rowOff>114300</xdr:rowOff>
    </xdr:to>
    <xdr:cxnSp macro="">
      <xdr:nvCxnSpPr>
        <xdr:cNvPr id="59" name="Straight Connector 58"/>
        <xdr:cNvCxnSpPr/>
      </xdr:nvCxnSpPr>
      <xdr:spPr>
        <a:xfrm>
          <a:off x="5467350" y="7886700"/>
          <a:ext cx="61912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581025</xdr:colOff>
      <xdr:row>30</xdr:row>
      <xdr:rowOff>114301</xdr:rowOff>
    </xdr:from>
    <xdr:to>
      <xdr:col>8</xdr:col>
      <xdr:colOff>590550</xdr:colOff>
      <xdr:row>34</xdr:row>
      <xdr:rowOff>200025</xdr:rowOff>
    </xdr:to>
    <xdr:cxnSp macro="">
      <xdr:nvCxnSpPr>
        <xdr:cNvPr id="62" name="Straight Arrow Connector 61"/>
        <xdr:cNvCxnSpPr/>
      </xdr:nvCxnSpPr>
      <xdr:spPr>
        <a:xfrm flipH="1">
          <a:off x="4238625" y="7886701"/>
          <a:ext cx="1228725" cy="1000124"/>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10</xdr:row>
      <xdr:rowOff>66675</xdr:rowOff>
    </xdr:from>
    <xdr:to>
      <xdr:col>3</xdr:col>
      <xdr:colOff>285750</xdr:colOff>
      <xdr:row>10</xdr:row>
      <xdr:rowOff>85725</xdr:rowOff>
    </xdr:to>
    <xdr:cxnSp macro="">
      <xdr:nvCxnSpPr>
        <xdr:cNvPr id="67" name="Straight Connector 66"/>
        <xdr:cNvCxnSpPr/>
      </xdr:nvCxnSpPr>
      <xdr:spPr>
        <a:xfrm>
          <a:off x="885825" y="3267075"/>
          <a:ext cx="1228725" cy="19050"/>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485775</xdr:colOff>
      <xdr:row>10</xdr:row>
      <xdr:rowOff>85725</xdr:rowOff>
    </xdr:from>
    <xdr:to>
      <xdr:col>13</xdr:col>
      <xdr:colOff>495300</xdr:colOff>
      <xdr:row>10</xdr:row>
      <xdr:rowOff>95250</xdr:rowOff>
    </xdr:to>
    <xdr:cxnSp macro="">
      <xdr:nvCxnSpPr>
        <xdr:cNvPr id="71" name="Straight Connector 70"/>
        <xdr:cNvCxnSpPr/>
      </xdr:nvCxnSpPr>
      <xdr:spPr>
        <a:xfrm flipV="1">
          <a:off x="7191375" y="3286125"/>
          <a:ext cx="1228725" cy="9525"/>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10</xdr:row>
      <xdr:rowOff>57150</xdr:rowOff>
    </xdr:from>
    <xdr:to>
      <xdr:col>9</xdr:col>
      <xdr:colOff>381000</xdr:colOff>
      <xdr:row>10</xdr:row>
      <xdr:rowOff>66675</xdr:rowOff>
    </xdr:to>
    <xdr:cxnSp macro="">
      <xdr:nvCxnSpPr>
        <xdr:cNvPr id="72" name="Straight Connector 71"/>
        <xdr:cNvCxnSpPr/>
      </xdr:nvCxnSpPr>
      <xdr:spPr>
        <a:xfrm flipV="1">
          <a:off x="3609975" y="3257550"/>
          <a:ext cx="2257425" cy="9525"/>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104775</xdr:colOff>
      <xdr:row>56</xdr:row>
      <xdr:rowOff>200025</xdr:rowOff>
    </xdr:from>
    <xdr:to>
      <xdr:col>10</xdr:col>
      <xdr:colOff>371475</xdr:colOff>
      <xdr:row>72</xdr:row>
      <xdr:rowOff>161925</xdr:rowOff>
    </xdr:to>
    <xdr:pic>
      <xdr:nvPicPr>
        <xdr:cNvPr id="26" name="Picture 25"/>
        <xdr:cNvPicPr/>
      </xdr:nvPicPr>
      <xdr:blipFill>
        <a:blip xmlns:r="http://schemas.openxmlformats.org/officeDocument/2006/relationships" r:embed="rId3" cstate="print"/>
        <a:srcRect t="2784" r="3838" b="9049"/>
        <a:stretch>
          <a:fillRect/>
        </a:stretch>
      </xdr:blipFill>
      <xdr:spPr bwMode="auto">
        <a:xfrm>
          <a:off x="1933575" y="13916025"/>
          <a:ext cx="4533900" cy="3619500"/>
        </a:xfrm>
        <a:prstGeom prst="rect">
          <a:avLst/>
        </a:prstGeom>
        <a:noFill/>
        <a:ln w="9525">
          <a:noFill/>
          <a:miter lim="800000"/>
          <a:headEnd/>
          <a:tailEnd/>
        </a:ln>
      </xdr:spPr>
    </xdr:pic>
    <xdr:clientData/>
  </xdr:twoCellAnchor>
  <xdr:twoCellAnchor>
    <xdr:from>
      <xdr:col>9</xdr:col>
      <xdr:colOff>542928</xdr:colOff>
      <xdr:row>55</xdr:row>
      <xdr:rowOff>219075</xdr:rowOff>
    </xdr:from>
    <xdr:to>
      <xdr:col>11</xdr:col>
      <xdr:colOff>371475</xdr:colOff>
      <xdr:row>60</xdr:row>
      <xdr:rowOff>133350</xdr:rowOff>
    </xdr:to>
    <xdr:cxnSp macro="">
      <xdr:nvCxnSpPr>
        <xdr:cNvPr id="27" name="Straight Arrow Connector 26"/>
        <xdr:cNvCxnSpPr/>
      </xdr:nvCxnSpPr>
      <xdr:spPr>
        <a:xfrm flipH="1">
          <a:off x="6029328" y="12792075"/>
          <a:ext cx="1047747" cy="1057275"/>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361950</xdr:colOff>
      <xdr:row>55</xdr:row>
      <xdr:rowOff>219075</xdr:rowOff>
    </xdr:from>
    <xdr:to>
      <xdr:col>12</xdr:col>
      <xdr:colOff>19050</xdr:colOff>
      <xdr:row>56</xdr:row>
      <xdr:rowOff>0</xdr:rowOff>
    </xdr:to>
    <xdr:cxnSp macro="">
      <xdr:nvCxnSpPr>
        <xdr:cNvPr id="30" name="Straight Connector 29"/>
        <xdr:cNvCxnSpPr/>
      </xdr:nvCxnSpPr>
      <xdr:spPr>
        <a:xfrm flipV="1">
          <a:off x="7067550" y="12792075"/>
          <a:ext cx="266700" cy="952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59</xdr:row>
      <xdr:rowOff>190500</xdr:rowOff>
    </xdr:from>
    <xdr:to>
      <xdr:col>6</xdr:col>
      <xdr:colOff>371475</xdr:colOff>
      <xdr:row>65</xdr:row>
      <xdr:rowOff>47625</xdr:rowOff>
    </xdr:to>
    <xdr:cxnSp macro="">
      <xdr:nvCxnSpPr>
        <xdr:cNvPr id="40" name="Straight Arrow Connector 39"/>
        <xdr:cNvCxnSpPr/>
      </xdr:nvCxnSpPr>
      <xdr:spPr>
        <a:xfrm>
          <a:off x="4029075" y="14592300"/>
          <a:ext cx="0" cy="1228725"/>
        </a:xfrm>
        <a:prstGeom prst="straightConnector1">
          <a:avLst/>
        </a:prstGeom>
        <a:ln w="31750">
          <a:solidFill>
            <a:srgbClr val="4437F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485774</xdr:colOff>
      <xdr:row>65</xdr:row>
      <xdr:rowOff>57150</xdr:rowOff>
    </xdr:from>
    <xdr:ext cx="1114425" cy="264560"/>
    <xdr:sp macro="" textlink="">
      <xdr:nvSpPr>
        <xdr:cNvPr id="46" name="TextBox 45"/>
        <xdr:cNvSpPr txBox="1"/>
      </xdr:nvSpPr>
      <xdr:spPr>
        <a:xfrm>
          <a:off x="3533774" y="15830550"/>
          <a:ext cx="1114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rgbClr val="4437F3"/>
              </a:solidFill>
              <a:latin typeface="Times New Roman" pitchFamily="18" charset="0"/>
              <a:cs typeface="Times New Roman" pitchFamily="18" charset="0"/>
            </a:rPr>
            <a:t>Flow</a:t>
          </a:r>
          <a:r>
            <a:rPr lang="en-US" sz="1100" b="1" baseline="0">
              <a:solidFill>
                <a:srgbClr val="4437F3"/>
              </a:solidFill>
              <a:latin typeface="Times New Roman" pitchFamily="18" charset="0"/>
              <a:cs typeface="Times New Roman" pitchFamily="18" charset="0"/>
            </a:rPr>
            <a:t> Direction</a:t>
          </a:r>
          <a:endParaRPr lang="en-US" sz="1100" b="1">
            <a:solidFill>
              <a:srgbClr val="4437F3"/>
            </a:solidFill>
            <a:latin typeface="Times New Roman" pitchFamily="18" charset="0"/>
            <a:cs typeface="Times New Roman"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21"/>
  <sheetViews>
    <sheetView tabSelected="1" zoomScale="80" zoomScaleNormal="80" zoomScaleSheetLayoutView="90" workbookViewId="0">
      <selection activeCell="M30" sqref="M30"/>
    </sheetView>
  </sheetViews>
  <sheetFormatPr defaultColWidth="9.109375" defaultRowHeight="15" x14ac:dyDescent="0.25"/>
  <cols>
    <col min="1" max="1" width="1.109375" style="59" customWidth="1"/>
    <col min="2" max="2" width="10.44140625" style="59" customWidth="1"/>
    <col min="3" max="3" width="10" style="59" customWidth="1"/>
    <col min="4" max="4" width="7.88671875" style="59" customWidth="1"/>
    <col min="5" max="5" width="13" style="59" customWidth="1"/>
    <col min="6" max="6" width="10.33203125" style="59" customWidth="1"/>
    <col min="7" max="7" width="13" style="59" customWidth="1"/>
    <col min="8" max="8" width="7" style="59" customWidth="1"/>
    <col min="9" max="9" width="13.33203125" style="59" customWidth="1"/>
    <col min="10" max="10" width="7.109375" style="59" customWidth="1"/>
    <col min="11" max="11" width="13.6640625" style="59" customWidth="1"/>
    <col min="12" max="12" width="7.88671875" style="59" customWidth="1"/>
    <col min="13" max="13" width="14.109375" style="59" customWidth="1"/>
    <col min="14" max="14" width="1.33203125" style="59" customWidth="1"/>
    <col min="15" max="15" width="2" style="10" customWidth="1"/>
    <col min="16" max="16384" width="9.109375" style="10"/>
  </cols>
  <sheetData>
    <row r="1" spans="1:14" ht="8.25" customHeight="1" x14ac:dyDescent="0.25">
      <c r="A1" s="12"/>
      <c r="B1" s="12"/>
      <c r="C1" s="12"/>
      <c r="D1" s="12"/>
      <c r="E1" s="12"/>
      <c r="F1" s="12"/>
      <c r="G1" s="12"/>
      <c r="H1" s="12"/>
      <c r="I1" s="12"/>
      <c r="J1" s="12"/>
      <c r="K1" s="12"/>
      <c r="L1" s="12"/>
      <c r="M1" s="12"/>
      <c r="N1" s="12"/>
    </row>
    <row r="2" spans="1:14" ht="15.6" x14ac:dyDescent="0.3">
      <c r="A2" s="12"/>
      <c r="B2" s="12"/>
      <c r="C2" s="12"/>
      <c r="D2" s="13" t="s">
        <v>99</v>
      </c>
      <c r="E2" s="12"/>
      <c r="F2" s="12"/>
      <c r="G2" s="12"/>
      <c r="H2" s="12"/>
      <c r="I2" s="12"/>
      <c r="J2" s="12"/>
      <c r="K2" s="12"/>
      <c r="L2" s="14" t="s">
        <v>223</v>
      </c>
      <c r="M2" s="12"/>
      <c r="N2" s="12"/>
    </row>
    <row r="3" spans="1:14" ht="15.6" customHeight="1" x14ac:dyDescent="0.3">
      <c r="A3" s="12"/>
      <c r="B3" s="12"/>
      <c r="C3" s="12"/>
      <c r="D3" s="13"/>
      <c r="E3" s="12"/>
      <c r="F3" s="12"/>
      <c r="G3" s="12"/>
      <c r="H3" s="12"/>
      <c r="I3" s="12"/>
      <c r="J3" s="12"/>
      <c r="K3" s="12"/>
      <c r="L3" s="12"/>
      <c r="M3" s="12"/>
      <c r="N3" s="12"/>
    </row>
    <row r="4" spans="1:14" x14ac:dyDescent="0.25">
      <c r="A4" s="12"/>
      <c r="B4" s="12"/>
      <c r="C4" s="12"/>
      <c r="D4" s="15" t="s">
        <v>222</v>
      </c>
      <c r="E4" s="12"/>
      <c r="F4" s="15"/>
      <c r="G4" s="12"/>
      <c r="H4" s="12"/>
      <c r="I4" s="12"/>
      <c r="J4" s="12"/>
      <c r="K4" s="12"/>
      <c r="L4" s="12"/>
      <c r="M4" s="12"/>
      <c r="N4" s="12"/>
    </row>
    <row r="5" spans="1:14" ht="4.5" customHeight="1" x14ac:dyDescent="0.25">
      <c r="A5" s="12"/>
      <c r="B5" s="12"/>
      <c r="C5" s="12"/>
      <c r="D5" s="12"/>
      <c r="E5" s="12"/>
      <c r="F5" s="12"/>
      <c r="G5" s="12"/>
      <c r="H5" s="12"/>
      <c r="I5" s="12"/>
      <c r="J5" s="12"/>
      <c r="K5" s="12"/>
      <c r="L5" s="12"/>
      <c r="M5" s="12"/>
      <c r="N5" s="12"/>
    </row>
    <row r="6" spans="1:14" ht="15.6" x14ac:dyDescent="0.3">
      <c r="A6" s="12"/>
      <c r="B6" s="12"/>
      <c r="C6" s="12"/>
      <c r="D6" s="168" t="s">
        <v>30</v>
      </c>
      <c r="E6" s="169"/>
      <c r="F6" s="169"/>
      <c r="G6" s="169"/>
      <c r="H6" s="169"/>
      <c r="I6" s="170"/>
      <c r="J6" s="170"/>
      <c r="K6" s="12"/>
      <c r="L6" s="12"/>
      <c r="M6" s="12"/>
      <c r="N6" s="12"/>
    </row>
    <row r="7" spans="1:14" ht="11.25" customHeight="1" x14ac:dyDescent="0.25">
      <c r="A7" s="12"/>
      <c r="B7" s="12"/>
      <c r="C7" s="12"/>
      <c r="D7" s="12"/>
      <c r="E7" s="12"/>
      <c r="F7" s="12"/>
      <c r="G7" s="12"/>
      <c r="H7" s="12"/>
      <c r="I7" s="12"/>
      <c r="J7" s="12"/>
      <c r="K7" s="12"/>
      <c r="L7" s="12"/>
      <c r="M7" s="12"/>
      <c r="N7" s="12"/>
    </row>
    <row r="8" spans="1:14" ht="51.75" customHeight="1" x14ac:dyDescent="0.25">
      <c r="A8" s="12"/>
      <c r="B8" s="175" t="s">
        <v>224</v>
      </c>
      <c r="C8" s="176"/>
      <c r="D8" s="176"/>
      <c r="E8" s="176"/>
      <c r="F8" s="176"/>
      <c r="G8" s="176"/>
      <c r="H8" s="176"/>
      <c r="I8" s="176"/>
      <c r="J8" s="176"/>
      <c r="K8" s="176"/>
      <c r="L8" s="176"/>
      <c r="M8" s="176"/>
      <c r="N8" s="12"/>
    </row>
    <row r="9" spans="1:14" ht="6.75" customHeight="1" x14ac:dyDescent="0.25">
      <c r="A9" s="12"/>
      <c r="B9" s="12"/>
      <c r="C9" s="12"/>
      <c r="D9" s="12"/>
      <c r="E9" s="12"/>
      <c r="F9" s="12"/>
      <c r="G9" s="12"/>
      <c r="H9" s="12"/>
      <c r="I9" s="12"/>
      <c r="J9" s="12"/>
      <c r="K9" s="12"/>
      <c r="L9" s="12"/>
      <c r="M9" s="12"/>
      <c r="N9" s="12"/>
    </row>
    <row r="10" spans="1:14" ht="12.6" customHeight="1" x14ac:dyDescent="0.25">
      <c r="A10" s="12"/>
      <c r="B10" s="172" t="s">
        <v>105</v>
      </c>
      <c r="C10" s="172"/>
      <c r="D10" s="172"/>
      <c r="E10" s="172"/>
      <c r="F10" s="172"/>
      <c r="G10" s="172"/>
      <c r="H10" s="172"/>
      <c r="I10" s="172"/>
      <c r="J10" s="172"/>
      <c r="K10" s="172"/>
      <c r="L10" s="172"/>
      <c r="M10" s="172"/>
      <c r="N10" s="12"/>
    </row>
    <row r="11" spans="1:14" ht="12.6" customHeight="1" x14ac:dyDescent="0.25">
      <c r="A11" s="12"/>
      <c r="B11" s="172"/>
      <c r="C11" s="172"/>
      <c r="D11" s="172"/>
      <c r="E11" s="172"/>
      <c r="F11" s="172"/>
      <c r="G11" s="172"/>
      <c r="H11" s="172"/>
      <c r="I11" s="172"/>
      <c r="J11" s="172"/>
      <c r="K11" s="172"/>
      <c r="L11" s="172"/>
      <c r="M11" s="172"/>
      <c r="N11" s="12"/>
    </row>
    <row r="12" spans="1:14" ht="12.6" customHeight="1" x14ac:dyDescent="0.25">
      <c r="A12" s="12"/>
      <c r="B12" s="172"/>
      <c r="C12" s="172"/>
      <c r="D12" s="172"/>
      <c r="E12" s="172"/>
      <c r="F12" s="172"/>
      <c r="G12" s="172"/>
      <c r="H12" s="172"/>
      <c r="I12" s="172"/>
      <c r="J12" s="172"/>
      <c r="K12" s="172"/>
      <c r="L12" s="172"/>
      <c r="M12" s="172"/>
      <c r="N12" s="12"/>
    </row>
    <row r="13" spans="1:14" ht="12.6" customHeight="1" x14ac:dyDescent="0.25">
      <c r="A13" s="12"/>
      <c r="B13" s="172"/>
      <c r="C13" s="172"/>
      <c r="D13" s="172"/>
      <c r="E13" s="172"/>
      <c r="F13" s="172"/>
      <c r="G13" s="172"/>
      <c r="H13" s="172"/>
      <c r="I13" s="172"/>
      <c r="J13" s="172"/>
      <c r="K13" s="172"/>
      <c r="L13" s="172"/>
      <c r="M13" s="172"/>
      <c r="N13" s="12"/>
    </row>
    <row r="14" spans="1:14" ht="6.75" customHeight="1" x14ac:dyDescent="0.25">
      <c r="A14" s="12"/>
      <c r="B14" s="12"/>
      <c r="C14" s="12"/>
      <c r="D14" s="12"/>
      <c r="E14" s="12"/>
      <c r="F14" s="12"/>
      <c r="G14" s="12"/>
      <c r="H14" s="12"/>
      <c r="I14" s="12"/>
      <c r="J14" s="12"/>
      <c r="K14" s="12"/>
      <c r="L14" s="12"/>
      <c r="M14" s="12"/>
      <c r="N14" s="12"/>
    </row>
    <row r="15" spans="1:14" ht="13.5" customHeight="1" x14ac:dyDescent="0.3">
      <c r="A15" s="12"/>
      <c r="B15" s="173" t="s">
        <v>81</v>
      </c>
      <c r="C15" s="174"/>
      <c r="D15" s="174"/>
      <c r="E15" s="174"/>
      <c r="F15" s="174"/>
      <c r="G15" s="174"/>
      <c r="H15" s="174"/>
      <c r="I15" s="174"/>
      <c r="J15" s="174"/>
      <c r="K15" s="174"/>
      <c r="L15" s="174"/>
      <c r="M15" s="174"/>
      <c r="N15" s="12"/>
    </row>
    <row r="16" spans="1:14" ht="6.6" customHeight="1" x14ac:dyDescent="0.25">
      <c r="A16" s="12"/>
      <c r="B16" s="12"/>
      <c r="C16" s="12"/>
      <c r="D16" s="12"/>
      <c r="E16" s="12"/>
      <c r="F16" s="12"/>
      <c r="G16" s="12"/>
      <c r="H16" s="12"/>
      <c r="I16" s="12"/>
      <c r="J16" s="12"/>
      <c r="K16" s="12"/>
      <c r="L16" s="12"/>
      <c r="M16" s="12"/>
      <c r="N16" s="12"/>
    </row>
    <row r="17" spans="1:14" ht="17.399999999999999" x14ac:dyDescent="0.3">
      <c r="A17" s="16"/>
      <c r="B17" s="171" t="s">
        <v>107</v>
      </c>
      <c r="C17" s="171"/>
      <c r="D17" s="171"/>
      <c r="E17" s="171"/>
      <c r="F17" s="171"/>
      <c r="G17" s="171"/>
      <c r="H17" s="171"/>
      <c r="I17" s="171"/>
      <c r="J17" s="171"/>
      <c r="K17" s="171"/>
      <c r="L17" s="171"/>
      <c r="M17" s="171"/>
      <c r="N17" s="16"/>
    </row>
    <row r="18" spans="1:14" ht="7.5" customHeight="1" x14ac:dyDescent="0.3">
      <c r="A18" s="12"/>
      <c r="B18" s="17"/>
      <c r="C18" s="17"/>
      <c r="D18" s="17"/>
      <c r="E18" s="17"/>
      <c r="F18" s="17"/>
      <c r="G18" s="17"/>
      <c r="H18" s="17"/>
      <c r="I18" s="17"/>
      <c r="J18" s="17"/>
      <c r="K18" s="17"/>
      <c r="L18" s="17"/>
      <c r="M18" s="17"/>
      <c r="N18" s="12"/>
    </row>
    <row r="19" spans="1:14" ht="18" customHeight="1" x14ac:dyDescent="0.25">
      <c r="A19" s="12"/>
      <c r="B19" s="178" t="s">
        <v>114</v>
      </c>
      <c r="C19" s="178"/>
      <c r="D19" s="178"/>
      <c r="E19" s="178"/>
      <c r="F19" s="178"/>
      <c r="G19" s="178"/>
      <c r="H19" s="178"/>
      <c r="I19" s="178"/>
      <c r="J19" s="178"/>
      <c r="K19" s="178"/>
      <c r="L19" s="178"/>
      <c r="M19" s="178"/>
      <c r="N19" s="12"/>
    </row>
    <row r="20" spans="1:14" ht="7.5" customHeight="1" thickBot="1" x14ac:dyDescent="0.35">
      <c r="A20" s="12"/>
      <c r="B20" s="17"/>
      <c r="C20" s="17"/>
      <c r="D20" s="17"/>
      <c r="E20" s="17"/>
      <c r="F20" s="17"/>
      <c r="G20" s="17"/>
      <c r="H20" s="17"/>
      <c r="I20" s="17"/>
      <c r="J20" s="17"/>
      <c r="K20" s="17"/>
      <c r="L20" s="17"/>
      <c r="M20" s="17"/>
      <c r="N20" s="12"/>
    </row>
    <row r="21" spans="1:14" ht="19.5" customHeight="1" x14ac:dyDescent="0.3">
      <c r="A21" s="12"/>
      <c r="B21" s="147" t="s">
        <v>104</v>
      </c>
      <c r="C21" s="148"/>
      <c r="D21" s="148"/>
      <c r="E21" s="148"/>
      <c r="F21" s="148"/>
      <c r="G21" s="148"/>
      <c r="H21" s="148"/>
      <c r="I21" s="148"/>
      <c r="J21" s="148"/>
      <c r="K21" s="148"/>
      <c r="L21" s="148"/>
      <c r="M21" s="149"/>
      <c r="N21" s="12"/>
    </row>
    <row r="22" spans="1:14" ht="18" customHeight="1" x14ac:dyDescent="0.25">
      <c r="A22" s="12"/>
      <c r="B22" s="150" t="str">
        <f>'Step 1'!H2</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C22" s="151"/>
      <c r="D22" s="151"/>
      <c r="E22" s="151"/>
      <c r="F22" s="151"/>
      <c r="G22" s="151"/>
      <c r="H22" s="151"/>
      <c r="I22" s="151"/>
      <c r="J22" s="151"/>
      <c r="K22" s="151"/>
      <c r="L22" s="151"/>
      <c r="M22" s="152"/>
      <c r="N22" s="12"/>
    </row>
    <row r="23" spans="1:14" ht="15" customHeight="1" x14ac:dyDescent="0.25">
      <c r="A23" s="12"/>
      <c r="B23" s="150"/>
      <c r="C23" s="151"/>
      <c r="D23" s="151"/>
      <c r="E23" s="151"/>
      <c r="F23" s="151"/>
      <c r="G23" s="151"/>
      <c r="H23" s="151"/>
      <c r="I23" s="151"/>
      <c r="J23" s="151"/>
      <c r="K23" s="151"/>
      <c r="L23" s="151"/>
      <c r="M23" s="152"/>
      <c r="N23" s="12"/>
    </row>
    <row r="24" spans="1:14" ht="21.75" customHeight="1" x14ac:dyDescent="0.25">
      <c r="A24" s="12"/>
      <c r="B24" s="150"/>
      <c r="C24" s="151"/>
      <c r="D24" s="151"/>
      <c r="E24" s="151"/>
      <c r="F24" s="151"/>
      <c r="G24" s="151"/>
      <c r="H24" s="151"/>
      <c r="I24" s="151"/>
      <c r="J24" s="151"/>
      <c r="K24" s="151"/>
      <c r="L24" s="151"/>
      <c r="M24" s="152"/>
      <c r="N24" s="12"/>
    </row>
    <row r="25" spans="1:14" ht="15" customHeight="1" x14ac:dyDescent="0.25">
      <c r="A25" s="12"/>
      <c r="B25" s="150"/>
      <c r="C25" s="151"/>
      <c r="D25" s="151"/>
      <c r="E25" s="151"/>
      <c r="F25" s="151"/>
      <c r="G25" s="151"/>
      <c r="H25" s="151"/>
      <c r="I25" s="151"/>
      <c r="J25" s="151"/>
      <c r="K25" s="151"/>
      <c r="L25" s="151"/>
      <c r="M25" s="152"/>
      <c r="N25" s="12"/>
    </row>
    <row r="26" spans="1:14" ht="18" customHeight="1" x14ac:dyDescent="0.25">
      <c r="A26" s="12"/>
      <c r="B26" s="153"/>
      <c r="C26" s="151"/>
      <c r="D26" s="151"/>
      <c r="E26" s="151"/>
      <c r="F26" s="151"/>
      <c r="G26" s="151"/>
      <c r="H26" s="151"/>
      <c r="I26" s="151"/>
      <c r="J26" s="151"/>
      <c r="K26" s="151"/>
      <c r="L26" s="151"/>
      <c r="M26" s="152"/>
      <c r="N26" s="12"/>
    </row>
    <row r="27" spans="1:14" ht="16.5" customHeight="1" thickBot="1" x14ac:dyDescent="0.3">
      <c r="A27" s="12"/>
      <c r="B27" s="154"/>
      <c r="C27" s="155"/>
      <c r="D27" s="155"/>
      <c r="E27" s="155"/>
      <c r="F27" s="155"/>
      <c r="G27" s="155"/>
      <c r="H27" s="155"/>
      <c r="I27" s="155"/>
      <c r="J27" s="155"/>
      <c r="K27" s="155"/>
      <c r="L27" s="155"/>
      <c r="M27" s="156"/>
      <c r="N27" s="12"/>
    </row>
    <row r="28" spans="1:14" ht="7.5" customHeight="1" thickBot="1" x14ac:dyDescent="0.35">
      <c r="A28" s="12"/>
      <c r="B28" s="17"/>
      <c r="C28" s="17"/>
      <c r="D28" s="17"/>
      <c r="E28" s="17"/>
      <c r="F28" s="17"/>
      <c r="G28" s="17"/>
      <c r="H28" s="17"/>
      <c r="I28" s="17"/>
      <c r="J28" s="17"/>
      <c r="K28" s="17"/>
      <c r="L28" s="17"/>
      <c r="M28" s="17"/>
      <c r="N28" s="12"/>
    </row>
    <row r="29" spans="1:14" ht="16.5" customHeight="1" x14ac:dyDescent="0.3">
      <c r="A29" s="12"/>
      <c r="B29" s="18"/>
      <c r="C29" s="19"/>
      <c r="D29" s="19"/>
      <c r="E29" s="19"/>
      <c r="F29" s="19"/>
      <c r="G29" s="19"/>
      <c r="H29" s="19"/>
      <c r="I29" s="19"/>
      <c r="J29" s="19"/>
      <c r="K29" s="19"/>
      <c r="L29" s="19"/>
      <c r="M29" s="20" t="s">
        <v>7</v>
      </c>
      <c r="N29" s="12"/>
    </row>
    <row r="30" spans="1:14" ht="16.5" customHeight="1" x14ac:dyDescent="0.3">
      <c r="A30" s="12"/>
      <c r="B30" s="21" t="s">
        <v>100</v>
      </c>
      <c r="C30" s="22"/>
      <c r="D30" s="22"/>
      <c r="E30" s="22"/>
      <c r="F30" s="22"/>
      <c r="G30" s="22"/>
      <c r="H30" s="22"/>
      <c r="I30" s="22"/>
      <c r="J30" s="22"/>
      <c r="K30" s="22"/>
      <c r="L30" s="22"/>
      <c r="M30" s="11"/>
      <c r="N30" s="12"/>
    </row>
    <row r="31" spans="1:14" ht="16.5" customHeight="1" x14ac:dyDescent="0.3">
      <c r="A31" s="16"/>
      <c r="B31" s="23" t="s">
        <v>19</v>
      </c>
      <c r="C31" s="12"/>
      <c r="D31" s="12"/>
      <c r="E31" s="12"/>
      <c r="F31" s="12"/>
      <c r="G31" s="12"/>
      <c r="H31" s="12"/>
      <c r="I31" s="12"/>
      <c r="J31" s="12"/>
      <c r="K31" s="12"/>
      <c r="L31" s="24"/>
      <c r="M31" s="11"/>
      <c r="N31" s="16"/>
    </row>
    <row r="32" spans="1:14" ht="16.5" customHeight="1" x14ac:dyDescent="0.3">
      <c r="A32" s="16"/>
      <c r="B32" s="23" t="s">
        <v>2</v>
      </c>
      <c r="C32" s="12"/>
      <c r="D32" s="12"/>
      <c r="E32" s="12"/>
      <c r="F32" s="12"/>
      <c r="G32" s="12"/>
      <c r="H32" s="12"/>
      <c r="I32" s="12"/>
      <c r="J32" s="12"/>
      <c r="K32" s="12"/>
      <c r="L32" s="25"/>
      <c r="M32" s="11"/>
      <c r="N32" s="16"/>
    </row>
    <row r="33" spans="1:14" ht="16.5" customHeight="1" thickBot="1" x14ac:dyDescent="0.3">
      <c r="A33" s="16"/>
      <c r="B33" s="26" t="s">
        <v>18</v>
      </c>
      <c r="C33" s="27"/>
      <c r="D33" s="27"/>
      <c r="E33" s="27"/>
      <c r="F33" s="27"/>
      <c r="G33" s="27"/>
      <c r="H33" s="27"/>
      <c r="I33" s="27"/>
      <c r="J33" s="27"/>
      <c r="K33" s="27"/>
      <c r="L33" s="28"/>
      <c r="M33" s="5"/>
      <c r="N33" s="16"/>
    </row>
    <row r="34" spans="1:14" ht="10.199999999999999" customHeight="1" x14ac:dyDescent="0.3">
      <c r="A34" s="12"/>
      <c r="B34" s="17"/>
      <c r="C34" s="17"/>
      <c r="D34" s="17"/>
      <c r="E34" s="17"/>
      <c r="F34" s="17"/>
      <c r="G34" s="17"/>
      <c r="H34" s="17"/>
      <c r="I34" s="17"/>
      <c r="J34" s="17"/>
      <c r="K34" s="17"/>
      <c r="L34" s="17"/>
      <c r="M34" s="17"/>
      <c r="N34" s="12"/>
    </row>
    <row r="35" spans="1:14" ht="15.75" customHeight="1" x14ac:dyDescent="0.25">
      <c r="A35" s="12"/>
      <c r="B35" s="177" t="s">
        <v>108</v>
      </c>
      <c r="C35" s="177"/>
      <c r="D35" s="177"/>
      <c r="E35" s="177"/>
      <c r="F35" s="177"/>
      <c r="G35" s="177"/>
      <c r="H35" s="177"/>
      <c r="I35" s="177"/>
      <c r="J35" s="177"/>
      <c r="K35" s="177"/>
      <c r="L35" s="177"/>
      <c r="M35" s="177"/>
      <c r="N35" s="12"/>
    </row>
    <row r="36" spans="1:14" ht="7.5" customHeight="1" x14ac:dyDescent="0.25">
      <c r="A36" s="12"/>
      <c r="B36" s="29"/>
      <c r="C36" s="29"/>
      <c r="D36" s="29"/>
      <c r="E36" s="29"/>
      <c r="F36" s="29"/>
      <c r="G36" s="29"/>
      <c r="H36" s="29"/>
      <c r="I36" s="29"/>
      <c r="J36" s="29"/>
      <c r="K36" s="29"/>
      <c r="L36" s="29"/>
      <c r="M36" s="29"/>
      <c r="N36" s="12"/>
    </row>
    <row r="37" spans="1:14" ht="47.25" customHeight="1" x14ac:dyDescent="0.25">
      <c r="A37" s="12"/>
      <c r="B37" s="179" t="s">
        <v>156</v>
      </c>
      <c r="C37" s="179"/>
      <c r="D37" s="179"/>
      <c r="E37" s="179"/>
      <c r="F37" s="179"/>
      <c r="G37" s="179"/>
      <c r="H37" s="179"/>
      <c r="I37" s="179"/>
      <c r="J37" s="179"/>
      <c r="K37" s="179"/>
      <c r="L37" s="179"/>
      <c r="M37" s="179"/>
      <c r="N37" s="12"/>
    </row>
    <row r="38" spans="1:14" ht="7.5" customHeight="1" thickBot="1" x14ac:dyDescent="0.35">
      <c r="A38" s="12"/>
      <c r="B38" s="17"/>
      <c r="C38" s="17"/>
      <c r="D38" s="17"/>
      <c r="E38" s="17"/>
      <c r="F38" s="17"/>
      <c r="G38" s="17"/>
      <c r="H38" s="17"/>
      <c r="I38" s="17"/>
      <c r="J38" s="17"/>
      <c r="K38" s="17"/>
      <c r="L38" s="17"/>
      <c r="M38" s="17"/>
      <c r="N38" s="12"/>
    </row>
    <row r="39" spans="1:14" ht="19.5" customHeight="1" x14ac:dyDescent="0.3">
      <c r="A39" s="12"/>
      <c r="B39" s="147" t="s">
        <v>104</v>
      </c>
      <c r="C39" s="148"/>
      <c r="D39" s="148"/>
      <c r="E39" s="148"/>
      <c r="F39" s="148"/>
      <c r="G39" s="148"/>
      <c r="H39" s="148"/>
      <c r="I39" s="148"/>
      <c r="J39" s="148"/>
      <c r="K39" s="148"/>
      <c r="L39" s="148"/>
      <c r="M39" s="149"/>
      <c r="N39" s="12"/>
    </row>
    <row r="40" spans="1:14" ht="5.25" customHeight="1" x14ac:dyDescent="0.25">
      <c r="A40" s="12"/>
      <c r="B40" s="150" t="str">
        <f>'Step 2'!I2</f>
        <v>Complete Step 1 before completing Step 2.</v>
      </c>
      <c r="C40" s="151"/>
      <c r="D40" s="151"/>
      <c r="E40" s="151"/>
      <c r="F40" s="151"/>
      <c r="G40" s="151"/>
      <c r="H40" s="151"/>
      <c r="I40" s="151"/>
      <c r="J40" s="151"/>
      <c r="K40" s="151"/>
      <c r="L40" s="151"/>
      <c r="M40" s="152"/>
      <c r="N40" s="12"/>
    </row>
    <row r="41" spans="1:14" ht="15" customHeight="1" x14ac:dyDescent="0.25">
      <c r="A41" s="12"/>
      <c r="B41" s="150"/>
      <c r="C41" s="151"/>
      <c r="D41" s="151"/>
      <c r="E41" s="151"/>
      <c r="F41" s="151"/>
      <c r="G41" s="151"/>
      <c r="H41" s="151"/>
      <c r="I41" s="151"/>
      <c r="J41" s="151"/>
      <c r="K41" s="151"/>
      <c r="L41" s="151"/>
      <c r="M41" s="152"/>
      <c r="N41" s="12"/>
    </row>
    <row r="42" spans="1:14" ht="21.75" customHeight="1" x14ac:dyDescent="0.25">
      <c r="A42" s="12"/>
      <c r="B42" s="150"/>
      <c r="C42" s="151"/>
      <c r="D42" s="151"/>
      <c r="E42" s="151"/>
      <c r="F42" s="151"/>
      <c r="G42" s="151"/>
      <c r="H42" s="151"/>
      <c r="I42" s="151"/>
      <c r="J42" s="151"/>
      <c r="K42" s="151"/>
      <c r="L42" s="151"/>
      <c r="M42" s="152"/>
      <c r="N42" s="12"/>
    </row>
    <row r="43" spans="1:14" ht="15" customHeight="1" x14ac:dyDescent="0.25">
      <c r="A43" s="12"/>
      <c r="B43" s="150"/>
      <c r="C43" s="151"/>
      <c r="D43" s="151"/>
      <c r="E43" s="151"/>
      <c r="F43" s="151"/>
      <c r="G43" s="151"/>
      <c r="H43" s="151"/>
      <c r="I43" s="151"/>
      <c r="J43" s="151"/>
      <c r="K43" s="151"/>
      <c r="L43" s="151"/>
      <c r="M43" s="152"/>
      <c r="N43" s="12"/>
    </row>
    <row r="44" spans="1:14" ht="8.25" customHeight="1" x14ac:dyDescent="0.25">
      <c r="A44" s="12"/>
      <c r="B44" s="153"/>
      <c r="C44" s="151"/>
      <c r="D44" s="151"/>
      <c r="E44" s="151"/>
      <c r="F44" s="151"/>
      <c r="G44" s="151"/>
      <c r="H44" s="151"/>
      <c r="I44" s="151"/>
      <c r="J44" s="151"/>
      <c r="K44" s="151"/>
      <c r="L44" s="151"/>
      <c r="M44" s="152"/>
      <c r="N44" s="12"/>
    </row>
    <row r="45" spans="1:14" ht="16.5" customHeight="1" thickBot="1" x14ac:dyDescent="0.3">
      <c r="A45" s="12"/>
      <c r="B45" s="154"/>
      <c r="C45" s="155"/>
      <c r="D45" s="155"/>
      <c r="E45" s="155"/>
      <c r="F45" s="155"/>
      <c r="G45" s="155"/>
      <c r="H45" s="155"/>
      <c r="I45" s="155"/>
      <c r="J45" s="155"/>
      <c r="K45" s="155"/>
      <c r="L45" s="155"/>
      <c r="M45" s="156"/>
      <c r="N45" s="12"/>
    </row>
    <row r="46" spans="1:14" ht="7.5" customHeight="1" thickBot="1" x14ac:dyDescent="0.35">
      <c r="A46" s="12"/>
      <c r="B46" s="17"/>
      <c r="C46" s="17"/>
      <c r="D46" s="17"/>
      <c r="E46" s="17"/>
      <c r="F46" s="17"/>
      <c r="G46" s="17"/>
      <c r="H46" s="17"/>
      <c r="I46" s="17"/>
      <c r="J46" s="17"/>
      <c r="K46" s="17"/>
      <c r="L46" s="17"/>
      <c r="M46" s="17"/>
      <c r="N46" s="12"/>
    </row>
    <row r="47" spans="1:14" ht="15" customHeight="1" x14ac:dyDescent="0.3">
      <c r="A47" s="12"/>
      <c r="B47" s="159" t="s">
        <v>128</v>
      </c>
      <c r="C47" s="160"/>
      <c r="D47" s="160"/>
      <c r="E47" s="161"/>
      <c r="F47" s="162" t="s">
        <v>177</v>
      </c>
      <c r="G47" s="163"/>
      <c r="H47" s="163"/>
      <c r="I47" s="164"/>
      <c r="J47" s="162" t="s">
        <v>129</v>
      </c>
      <c r="K47" s="163"/>
      <c r="L47" s="163"/>
      <c r="M47" s="165"/>
      <c r="N47" s="12"/>
    </row>
    <row r="48" spans="1:14" ht="15" customHeight="1" x14ac:dyDescent="0.3">
      <c r="A48" s="12"/>
      <c r="B48" s="137"/>
      <c r="C48" s="138"/>
      <c r="D48" s="138"/>
      <c r="E48" s="139"/>
      <c r="F48" s="30"/>
      <c r="G48" s="166"/>
      <c r="H48" s="166"/>
      <c r="I48" s="31" t="s">
        <v>196</v>
      </c>
      <c r="J48" s="30"/>
      <c r="K48" s="166"/>
      <c r="L48" s="166"/>
      <c r="M48" s="35"/>
      <c r="N48" s="12"/>
    </row>
    <row r="49" spans="1:14" ht="15" customHeight="1" x14ac:dyDescent="0.25">
      <c r="A49" s="12"/>
      <c r="B49" s="140"/>
      <c r="C49" s="141"/>
      <c r="D49" s="141"/>
      <c r="E49" s="142"/>
      <c r="F49" s="32"/>
      <c r="G49" s="33"/>
      <c r="H49" s="33"/>
      <c r="I49" s="33"/>
      <c r="J49" s="32"/>
      <c r="K49" s="33"/>
      <c r="L49" s="33"/>
      <c r="M49" s="34"/>
      <c r="N49" s="12"/>
    </row>
    <row r="50" spans="1:14" ht="15" customHeight="1" x14ac:dyDescent="0.25">
      <c r="A50" s="12"/>
      <c r="B50" s="134" t="s">
        <v>181</v>
      </c>
      <c r="C50" s="180"/>
      <c r="D50" s="180"/>
      <c r="E50" s="181"/>
      <c r="F50" s="143" t="s">
        <v>210</v>
      </c>
      <c r="G50" s="187"/>
      <c r="H50" s="187"/>
      <c r="I50" s="188"/>
      <c r="J50" s="143" t="s">
        <v>180</v>
      </c>
      <c r="K50" s="187"/>
      <c r="L50" s="187"/>
      <c r="M50" s="189"/>
      <c r="N50" s="12"/>
    </row>
    <row r="51" spans="1:14" ht="15" customHeight="1" x14ac:dyDescent="0.3">
      <c r="A51" s="12"/>
      <c r="B51" s="182"/>
      <c r="C51" s="175"/>
      <c r="D51" s="175"/>
      <c r="E51" s="183"/>
      <c r="F51" s="30"/>
      <c r="G51" s="166"/>
      <c r="H51" s="166"/>
      <c r="I51" s="31" t="s">
        <v>190</v>
      </c>
      <c r="J51" s="30"/>
      <c r="K51" s="166"/>
      <c r="L51" s="166"/>
      <c r="M51" s="35" t="s">
        <v>190</v>
      </c>
      <c r="N51" s="12"/>
    </row>
    <row r="52" spans="1:14" ht="15" customHeight="1" x14ac:dyDescent="0.25">
      <c r="A52" s="12"/>
      <c r="B52" s="184"/>
      <c r="C52" s="185"/>
      <c r="D52" s="185"/>
      <c r="E52" s="186"/>
      <c r="F52" s="32"/>
      <c r="G52" s="33"/>
      <c r="H52" s="33"/>
      <c r="I52" s="33"/>
      <c r="J52" s="32"/>
      <c r="K52" s="33"/>
      <c r="L52" s="33"/>
      <c r="M52" s="34"/>
      <c r="N52" s="12"/>
    </row>
    <row r="53" spans="1:14" ht="15" customHeight="1" x14ac:dyDescent="0.3">
      <c r="A53" s="12"/>
      <c r="B53" s="134" t="s">
        <v>193</v>
      </c>
      <c r="C53" s="135"/>
      <c r="D53" s="135"/>
      <c r="E53" s="136"/>
      <c r="F53" s="143" t="s">
        <v>197</v>
      </c>
      <c r="G53" s="144"/>
      <c r="H53" s="144"/>
      <c r="I53" s="145"/>
      <c r="J53" s="143" t="s">
        <v>191</v>
      </c>
      <c r="K53" s="144"/>
      <c r="L53" s="144"/>
      <c r="M53" s="146"/>
      <c r="N53" s="12"/>
    </row>
    <row r="54" spans="1:14" ht="15" customHeight="1" x14ac:dyDescent="0.3">
      <c r="A54" s="12"/>
      <c r="B54" s="137"/>
      <c r="C54" s="138"/>
      <c r="D54" s="138"/>
      <c r="E54" s="139"/>
      <c r="F54" s="124"/>
      <c r="G54" s="166"/>
      <c r="H54" s="167"/>
      <c r="I54" s="123" t="s">
        <v>192</v>
      </c>
      <c r="J54" s="124"/>
      <c r="K54" s="166"/>
      <c r="L54" s="167"/>
      <c r="M54" s="122" t="s">
        <v>192</v>
      </c>
      <c r="N54" s="12"/>
    </row>
    <row r="55" spans="1:14" ht="11.4" customHeight="1" x14ac:dyDescent="0.25">
      <c r="A55" s="12"/>
      <c r="B55" s="140"/>
      <c r="C55" s="141"/>
      <c r="D55" s="141"/>
      <c r="E55" s="142"/>
      <c r="F55" s="32"/>
      <c r="G55" s="33"/>
      <c r="H55" s="33"/>
      <c r="I55" s="36"/>
      <c r="J55" s="32"/>
      <c r="K55" s="33"/>
      <c r="L55" s="33"/>
      <c r="M55" s="37"/>
      <c r="N55" s="12"/>
    </row>
    <row r="56" spans="1:14" ht="15.75" customHeight="1" x14ac:dyDescent="0.3">
      <c r="A56" s="12"/>
      <c r="B56" s="134" t="s">
        <v>23</v>
      </c>
      <c r="C56" s="135"/>
      <c r="D56" s="135"/>
      <c r="E56" s="136"/>
      <c r="F56" s="143" t="s">
        <v>9</v>
      </c>
      <c r="G56" s="144"/>
      <c r="H56" s="144"/>
      <c r="I56" s="145"/>
      <c r="J56" s="143" t="s">
        <v>10</v>
      </c>
      <c r="K56" s="144"/>
      <c r="L56" s="144"/>
      <c r="M56" s="146"/>
      <c r="N56" s="12"/>
    </row>
    <row r="57" spans="1:14" ht="16.2" customHeight="1" x14ac:dyDescent="0.3">
      <c r="A57" s="12"/>
      <c r="B57" s="137"/>
      <c r="C57" s="138"/>
      <c r="D57" s="138"/>
      <c r="E57" s="139"/>
      <c r="F57" s="157"/>
      <c r="G57" s="158"/>
      <c r="H57" s="31" t="s">
        <v>11</v>
      </c>
      <c r="I57" s="1"/>
      <c r="J57" s="157"/>
      <c r="K57" s="158"/>
      <c r="L57" s="31" t="s">
        <v>11</v>
      </c>
      <c r="M57" s="6"/>
      <c r="N57" s="12"/>
    </row>
    <row r="58" spans="1:14" ht="11.4" customHeight="1" x14ac:dyDescent="0.25">
      <c r="A58" s="12"/>
      <c r="B58" s="140"/>
      <c r="C58" s="141"/>
      <c r="D58" s="141"/>
      <c r="E58" s="142"/>
      <c r="F58" s="32"/>
      <c r="G58" s="33"/>
      <c r="H58" s="33"/>
      <c r="I58" s="36" t="s">
        <v>12</v>
      </c>
      <c r="J58" s="32"/>
      <c r="K58" s="33"/>
      <c r="L58" s="33"/>
      <c r="M58" s="37" t="s">
        <v>12</v>
      </c>
      <c r="N58" s="12"/>
    </row>
    <row r="59" spans="1:14" ht="17.25" customHeight="1" x14ac:dyDescent="0.3">
      <c r="A59" s="12"/>
      <c r="B59" s="134" t="s">
        <v>22</v>
      </c>
      <c r="C59" s="135"/>
      <c r="D59" s="135"/>
      <c r="E59" s="136"/>
      <c r="F59" s="143" t="s">
        <v>9</v>
      </c>
      <c r="G59" s="144"/>
      <c r="H59" s="144"/>
      <c r="I59" s="145"/>
      <c r="J59" s="143" t="s">
        <v>10</v>
      </c>
      <c r="K59" s="144"/>
      <c r="L59" s="144"/>
      <c r="M59" s="146"/>
      <c r="N59" s="12"/>
    </row>
    <row r="60" spans="1:14" ht="15.6" customHeight="1" x14ac:dyDescent="0.3">
      <c r="A60" s="12"/>
      <c r="B60" s="137"/>
      <c r="C60" s="138"/>
      <c r="D60" s="138"/>
      <c r="E60" s="139"/>
      <c r="F60" s="157"/>
      <c r="G60" s="158"/>
      <c r="H60" s="31" t="s">
        <v>11</v>
      </c>
      <c r="I60" s="1"/>
      <c r="J60" s="157"/>
      <c r="K60" s="158"/>
      <c r="L60" s="31" t="s">
        <v>11</v>
      </c>
      <c r="M60" s="6"/>
      <c r="N60" s="12"/>
    </row>
    <row r="61" spans="1:14" ht="12" customHeight="1" x14ac:dyDescent="0.25">
      <c r="A61" s="12"/>
      <c r="B61" s="140"/>
      <c r="C61" s="141"/>
      <c r="D61" s="141"/>
      <c r="E61" s="142"/>
      <c r="F61" s="32"/>
      <c r="G61" s="33"/>
      <c r="H61" s="33"/>
      <c r="I61" s="36" t="s">
        <v>12</v>
      </c>
      <c r="J61" s="32"/>
      <c r="K61" s="33"/>
      <c r="L61" s="33"/>
      <c r="M61" s="37" t="s">
        <v>12</v>
      </c>
      <c r="N61" s="12"/>
    </row>
    <row r="62" spans="1:14" ht="16.5" customHeight="1" x14ac:dyDescent="0.3">
      <c r="A62" s="12"/>
      <c r="B62" s="134" t="s">
        <v>21</v>
      </c>
      <c r="C62" s="135"/>
      <c r="D62" s="135"/>
      <c r="E62" s="136"/>
      <c r="F62" s="143" t="s">
        <v>1</v>
      </c>
      <c r="G62" s="144"/>
      <c r="H62" s="144"/>
      <c r="I62" s="145"/>
      <c r="J62" s="143" t="s">
        <v>0</v>
      </c>
      <c r="K62" s="144"/>
      <c r="L62" s="144"/>
      <c r="M62" s="146"/>
      <c r="N62" s="12"/>
    </row>
    <row r="63" spans="1:14" ht="16.2" customHeight="1" x14ac:dyDescent="0.3">
      <c r="A63" s="12"/>
      <c r="B63" s="137"/>
      <c r="C63" s="138"/>
      <c r="D63" s="138"/>
      <c r="E63" s="139"/>
      <c r="F63" s="157"/>
      <c r="G63" s="158"/>
      <c r="H63" s="31" t="s">
        <v>11</v>
      </c>
      <c r="I63" s="1"/>
      <c r="J63" s="157"/>
      <c r="K63" s="158"/>
      <c r="L63" s="31" t="s">
        <v>11</v>
      </c>
      <c r="M63" s="6"/>
      <c r="N63" s="12"/>
    </row>
    <row r="64" spans="1:14" ht="12.6" customHeight="1" thickBot="1" x14ac:dyDescent="0.3">
      <c r="A64" s="12"/>
      <c r="B64" s="238"/>
      <c r="C64" s="239"/>
      <c r="D64" s="239"/>
      <c r="E64" s="240"/>
      <c r="F64" s="38"/>
      <c r="G64" s="39"/>
      <c r="H64" s="39"/>
      <c r="I64" s="40" t="s">
        <v>12</v>
      </c>
      <c r="J64" s="38"/>
      <c r="K64" s="39"/>
      <c r="L64" s="39"/>
      <c r="M64" s="41" t="s">
        <v>12</v>
      </c>
      <c r="N64" s="12"/>
    </row>
    <row r="65" spans="1:14" ht="7.5" customHeight="1" x14ac:dyDescent="0.3">
      <c r="A65" s="12"/>
      <c r="B65" s="17"/>
      <c r="C65" s="17"/>
      <c r="D65" s="17"/>
      <c r="E65" s="17"/>
      <c r="F65" s="17"/>
      <c r="G65" s="17"/>
      <c r="H65" s="17"/>
      <c r="I65" s="17"/>
      <c r="J65" s="17"/>
      <c r="K65" s="17"/>
      <c r="L65" s="17"/>
      <c r="M65" s="17"/>
      <c r="N65" s="12"/>
    </row>
    <row r="66" spans="1:14" ht="4.2" customHeight="1" x14ac:dyDescent="0.25">
      <c r="A66" s="16"/>
      <c r="B66" s="16"/>
      <c r="C66" s="16"/>
      <c r="D66" s="16"/>
      <c r="E66" s="16"/>
      <c r="F66" s="16"/>
      <c r="G66" s="16"/>
      <c r="H66" s="16"/>
      <c r="I66" s="16"/>
      <c r="J66" s="16"/>
      <c r="K66" s="16"/>
      <c r="L66" s="16"/>
      <c r="M66" s="16"/>
      <c r="N66" s="16"/>
    </row>
    <row r="67" spans="1:14" ht="18" customHeight="1" x14ac:dyDescent="0.3">
      <c r="A67" s="16"/>
      <c r="B67" s="256" t="s">
        <v>155</v>
      </c>
      <c r="C67" s="256"/>
      <c r="D67" s="256"/>
      <c r="E67" s="256"/>
      <c r="F67" s="256"/>
      <c r="G67" s="256"/>
      <c r="H67" s="256"/>
      <c r="I67" s="256"/>
      <c r="J67" s="256"/>
      <c r="K67" s="256"/>
      <c r="L67" s="256"/>
      <c r="M67" s="256"/>
      <c r="N67" s="16"/>
    </row>
    <row r="68" spans="1:14" ht="14.4" customHeight="1" x14ac:dyDescent="0.25">
      <c r="A68" s="12"/>
      <c r="B68" s="29"/>
      <c r="C68" s="29"/>
      <c r="D68" s="29"/>
      <c r="E68" s="29"/>
      <c r="F68" s="29"/>
      <c r="G68" s="29"/>
      <c r="H68" s="29"/>
      <c r="I68" s="29"/>
      <c r="J68" s="29"/>
      <c r="K68" s="29"/>
      <c r="L68" s="29"/>
      <c r="M68" s="29"/>
      <c r="N68" s="12"/>
    </row>
    <row r="69" spans="1:14" ht="15.75" customHeight="1" x14ac:dyDescent="0.25">
      <c r="A69" s="12"/>
      <c r="B69" s="237" t="s">
        <v>106</v>
      </c>
      <c r="C69" s="237"/>
      <c r="D69" s="237"/>
      <c r="E69" s="237"/>
      <c r="F69" s="237"/>
      <c r="G69" s="237"/>
      <c r="H69" s="237"/>
      <c r="I69" s="237"/>
      <c r="J69" s="237"/>
      <c r="K69" s="237"/>
      <c r="L69" s="237"/>
      <c r="M69" s="237"/>
      <c r="N69" s="12"/>
    </row>
    <row r="70" spans="1:14" ht="15" customHeight="1" thickBot="1" x14ac:dyDescent="0.35">
      <c r="A70" s="12"/>
      <c r="B70" s="17"/>
      <c r="C70" s="17"/>
      <c r="D70" s="17"/>
      <c r="E70" s="17"/>
      <c r="F70" s="17"/>
      <c r="G70" s="17"/>
      <c r="H70" s="17"/>
      <c r="I70" s="17"/>
      <c r="J70" s="17"/>
      <c r="K70" s="17"/>
      <c r="L70" s="17"/>
      <c r="M70" s="17"/>
      <c r="N70" s="12"/>
    </row>
    <row r="71" spans="1:14" ht="21.75" customHeight="1" x14ac:dyDescent="0.3">
      <c r="A71" s="12"/>
      <c r="B71" s="147" t="s">
        <v>104</v>
      </c>
      <c r="C71" s="148"/>
      <c r="D71" s="148"/>
      <c r="E71" s="148"/>
      <c r="F71" s="148"/>
      <c r="G71" s="148"/>
      <c r="H71" s="148"/>
      <c r="I71" s="148"/>
      <c r="J71" s="148"/>
      <c r="K71" s="148"/>
      <c r="L71" s="148"/>
      <c r="M71" s="149"/>
      <c r="N71" s="12"/>
    </row>
    <row r="72" spans="1:14" ht="15" customHeight="1" x14ac:dyDescent="0.25">
      <c r="A72" s="12"/>
      <c r="B72" s="150" t="str">
        <f>'Step 3'!I2</f>
        <v>Complete Steps 1 and 2 before completing Step 3.</v>
      </c>
      <c r="C72" s="151"/>
      <c r="D72" s="151"/>
      <c r="E72" s="151"/>
      <c r="F72" s="151"/>
      <c r="G72" s="151"/>
      <c r="H72" s="151"/>
      <c r="I72" s="151"/>
      <c r="J72" s="151"/>
      <c r="K72" s="151"/>
      <c r="L72" s="151"/>
      <c r="M72" s="152"/>
      <c r="N72" s="12"/>
    </row>
    <row r="73" spans="1:14" ht="15" customHeight="1" x14ac:dyDescent="0.25">
      <c r="A73" s="12"/>
      <c r="B73" s="150"/>
      <c r="C73" s="151"/>
      <c r="D73" s="151"/>
      <c r="E73" s="151"/>
      <c r="F73" s="151"/>
      <c r="G73" s="151"/>
      <c r="H73" s="151"/>
      <c r="I73" s="151"/>
      <c r="J73" s="151"/>
      <c r="K73" s="151"/>
      <c r="L73" s="151"/>
      <c r="M73" s="152"/>
      <c r="N73" s="12"/>
    </row>
    <row r="74" spans="1:14" ht="16.5" customHeight="1" x14ac:dyDescent="0.25">
      <c r="A74" s="12"/>
      <c r="B74" s="150"/>
      <c r="C74" s="151"/>
      <c r="D74" s="151"/>
      <c r="E74" s="151"/>
      <c r="F74" s="151"/>
      <c r="G74" s="151"/>
      <c r="H74" s="151"/>
      <c r="I74" s="151"/>
      <c r="J74" s="151"/>
      <c r="K74" s="151"/>
      <c r="L74" s="151"/>
      <c r="M74" s="152"/>
      <c r="N74" s="12"/>
    </row>
    <row r="75" spans="1:14" ht="7.5" customHeight="1" x14ac:dyDescent="0.25">
      <c r="A75" s="12"/>
      <c r="B75" s="150"/>
      <c r="C75" s="151"/>
      <c r="D75" s="151"/>
      <c r="E75" s="151"/>
      <c r="F75" s="151"/>
      <c r="G75" s="151"/>
      <c r="H75" s="151"/>
      <c r="I75" s="151"/>
      <c r="J75" s="151"/>
      <c r="K75" s="151"/>
      <c r="L75" s="151"/>
      <c r="M75" s="152"/>
      <c r="N75" s="12"/>
    </row>
    <row r="76" spans="1:14" x14ac:dyDescent="0.25">
      <c r="A76" s="12"/>
      <c r="B76" s="153"/>
      <c r="C76" s="151"/>
      <c r="D76" s="151"/>
      <c r="E76" s="151"/>
      <c r="F76" s="151"/>
      <c r="G76" s="151"/>
      <c r="H76" s="151"/>
      <c r="I76" s="151"/>
      <c r="J76" s="151"/>
      <c r="K76" s="151"/>
      <c r="L76" s="151"/>
      <c r="M76" s="152"/>
      <c r="N76" s="12"/>
    </row>
    <row r="77" spans="1:14" ht="15.6" thickBot="1" x14ac:dyDescent="0.3">
      <c r="A77" s="12"/>
      <c r="B77" s="154"/>
      <c r="C77" s="155"/>
      <c r="D77" s="155"/>
      <c r="E77" s="155"/>
      <c r="F77" s="155"/>
      <c r="G77" s="155"/>
      <c r="H77" s="155"/>
      <c r="I77" s="155"/>
      <c r="J77" s="155"/>
      <c r="K77" s="155"/>
      <c r="L77" s="155"/>
      <c r="M77" s="156"/>
      <c r="N77" s="12"/>
    </row>
    <row r="78" spans="1:14" ht="7.8" customHeight="1" thickBot="1" x14ac:dyDescent="0.35">
      <c r="A78" s="12"/>
      <c r="B78" s="17"/>
      <c r="C78" s="17"/>
      <c r="D78" s="17"/>
      <c r="E78" s="17"/>
      <c r="F78" s="17"/>
      <c r="G78" s="17"/>
      <c r="H78" s="17"/>
      <c r="I78" s="17"/>
      <c r="J78" s="17"/>
      <c r="K78" s="17"/>
      <c r="L78" s="17"/>
      <c r="M78" s="17"/>
      <c r="N78" s="12"/>
    </row>
    <row r="79" spans="1:14" ht="16.2" customHeight="1" x14ac:dyDescent="0.25">
      <c r="A79" s="16"/>
      <c r="B79" s="247" t="s">
        <v>40</v>
      </c>
      <c r="C79" s="248"/>
      <c r="D79" s="248"/>
      <c r="E79" s="248"/>
      <c r="F79" s="248"/>
      <c r="G79" s="248"/>
      <c r="H79" s="248"/>
      <c r="I79" s="248"/>
      <c r="J79" s="248"/>
      <c r="K79" s="248"/>
      <c r="L79" s="248"/>
      <c r="M79" s="249"/>
      <c r="N79" s="16"/>
    </row>
    <row r="80" spans="1:14" ht="25.2" customHeight="1" x14ac:dyDescent="0.3">
      <c r="A80" s="16"/>
      <c r="B80" s="250" t="s">
        <v>25</v>
      </c>
      <c r="C80" s="251"/>
      <c r="D80" s="251"/>
      <c r="E80" s="251"/>
      <c r="F80" s="251"/>
      <c r="G80" s="251"/>
      <c r="H80" s="252"/>
      <c r="I80" s="253" t="s">
        <v>26</v>
      </c>
      <c r="J80" s="254"/>
      <c r="K80" s="42"/>
      <c r="L80" s="253" t="s">
        <v>4</v>
      </c>
      <c r="M80" s="255"/>
      <c r="N80" s="16"/>
    </row>
    <row r="81" spans="1:14" ht="16.2" thickBot="1" x14ac:dyDescent="0.35">
      <c r="A81" s="16"/>
      <c r="B81" s="241" t="s">
        <v>3</v>
      </c>
      <c r="C81" s="242"/>
      <c r="D81" s="242"/>
      <c r="E81" s="242"/>
      <c r="F81" s="242"/>
      <c r="G81" s="242"/>
      <c r="H81" s="243"/>
      <c r="I81" s="244"/>
      <c r="J81" s="245"/>
      <c r="K81" s="39"/>
      <c r="L81" s="244"/>
      <c r="M81" s="246"/>
      <c r="N81" s="16"/>
    </row>
    <row r="82" spans="1:14" ht="9" customHeight="1" thickBot="1" x14ac:dyDescent="0.3">
      <c r="A82" s="12"/>
      <c r="B82" s="12"/>
      <c r="C82" s="12"/>
      <c r="D82" s="12"/>
      <c r="E82" s="12"/>
      <c r="F82" s="12"/>
      <c r="G82" s="12"/>
      <c r="H82" s="12"/>
      <c r="I82" s="12"/>
      <c r="J82" s="12"/>
      <c r="K82" s="12"/>
      <c r="L82" s="12"/>
      <c r="M82" s="12"/>
      <c r="N82" s="12"/>
    </row>
    <row r="83" spans="1:14" ht="24" customHeight="1" x14ac:dyDescent="0.25">
      <c r="A83" s="16"/>
      <c r="B83" s="43" t="s">
        <v>158</v>
      </c>
      <c r="C83" s="44"/>
      <c r="D83" s="45"/>
      <c r="E83" s="45"/>
      <c r="F83" s="45"/>
      <c r="G83" s="45"/>
      <c r="H83" s="45"/>
      <c r="I83" s="45"/>
      <c r="J83" s="45"/>
      <c r="K83" s="45"/>
      <c r="L83" s="45"/>
      <c r="M83" s="46" t="s">
        <v>7</v>
      </c>
      <c r="N83" s="16"/>
    </row>
    <row r="84" spans="1:14" x14ac:dyDescent="0.25">
      <c r="A84" s="16"/>
      <c r="B84" s="182" t="s">
        <v>24</v>
      </c>
      <c r="C84" s="197"/>
      <c r="D84" s="197"/>
      <c r="E84" s="197"/>
      <c r="F84" s="197"/>
      <c r="G84" s="197"/>
      <c r="H84" s="197"/>
      <c r="I84" s="197"/>
      <c r="J84" s="197"/>
      <c r="K84" s="197"/>
      <c r="L84" s="197"/>
      <c r="M84" s="199"/>
      <c r="N84" s="16"/>
    </row>
    <row r="85" spans="1:14" ht="13.2" customHeight="1" x14ac:dyDescent="0.25">
      <c r="A85" s="16"/>
      <c r="B85" s="198"/>
      <c r="C85" s="197"/>
      <c r="D85" s="197"/>
      <c r="E85" s="197"/>
      <c r="F85" s="197"/>
      <c r="G85" s="197"/>
      <c r="H85" s="197"/>
      <c r="I85" s="197"/>
      <c r="J85" s="197"/>
      <c r="K85" s="197"/>
      <c r="L85" s="197"/>
      <c r="M85" s="200"/>
      <c r="N85" s="16"/>
    </row>
    <row r="86" spans="1:14" ht="18.75" customHeight="1" x14ac:dyDescent="0.25">
      <c r="A86" s="16"/>
      <c r="B86" s="47" t="s">
        <v>159</v>
      </c>
      <c r="C86" s="48"/>
      <c r="D86" s="48"/>
      <c r="E86" s="48"/>
      <c r="F86" s="48"/>
      <c r="G86" s="48"/>
      <c r="H86" s="48"/>
      <c r="I86" s="48"/>
      <c r="J86" s="48"/>
      <c r="K86" s="48"/>
      <c r="L86" s="48"/>
      <c r="M86" s="199"/>
      <c r="N86" s="16"/>
    </row>
    <row r="87" spans="1:14" ht="16.2" customHeight="1" thickBot="1" x14ac:dyDescent="0.3">
      <c r="A87" s="16"/>
      <c r="B87" s="202" t="s">
        <v>45</v>
      </c>
      <c r="C87" s="203"/>
      <c r="D87" s="203"/>
      <c r="E87" s="203"/>
      <c r="F87" s="203"/>
      <c r="G87" s="203"/>
      <c r="H87" s="203"/>
      <c r="I87" s="203"/>
      <c r="J87" s="203"/>
      <c r="K87" s="203"/>
      <c r="L87" s="204"/>
      <c r="M87" s="201"/>
      <c r="N87" s="16"/>
    </row>
    <row r="88" spans="1:14" ht="11.4" customHeight="1" thickBot="1" x14ac:dyDescent="0.3">
      <c r="A88" s="12"/>
      <c r="B88" s="49"/>
      <c r="C88" s="49"/>
      <c r="D88" s="49"/>
      <c r="E88" s="49"/>
      <c r="F88" s="49"/>
      <c r="G88" s="49"/>
      <c r="H88" s="49"/>
      <c r="I88" s="49"/>
      <c r="J88" s="49"/>
      <c r="K88" s="49"/>
      <c r="L88" s="49"/>
      <c r="M88" s="49"/>
      <c r="N88" s="12"/>
    </row>
    <row r="89" spans="1:14" ht="18" customHeight="1" x14ac:dyDescent="0.25">
      <c r="A89" s="12"/>
      <c r="B89" s="209" t="s">
        <v>43</v>
      </c>
      <c r="C89" s="210"/>
      <c r="D89" s="210"/>
      <c r="E89" s="211"/>
      <c r="F89" s="205" t="s">
        <v>28</v>
      </c>
      <c r="G89" s="206"/>
      <c r="H89" s="206"/>
      <c r="I89" s="206"/>
      <c r="J89" s="206"/>
      <c r="K89" s="205" t="s">
        <v>27</v>
      </c>
      <c r="L89" s="207"/>
      <c r="M89" s="208"/>
      <c r="N89" s="12"/>
    </row>
    <row r="90" spans="1:14" ht="18" customHeight="1" x14ac:dyDescent="0.3">
      <c r="A90" s="12"/>
      <c r="B90" s="221"/>
      <c r="C90" s="222"/>
      <c r="D90" s="31" t="s">
        <v>11</v>
      </c>
      <c r="E90" s="1"/>
      <c r="F90" s="229"/>
      <c r="G90" s="230"/>
      <c r="H90" s="230"/>
      <c r="I90" s="230"/>
      <c r="J90" s="231"/>
      <c r="K90" s="212"/>
      <c r="L90" s="213"/>
      <c r="M90" s="214"/>
      <c r="N90" s="12"/>
    </row>
    <row r="91" spans="1:14" ht="12" customHeight="1" x14ac:dyDescent="0.25">
      <c r="A91" s="12"/>
      <c r="B91" s="50"/>
      <c r="C91" s="33"/>
      <c r="D91" s="33"/>
      <c r="E91" s="51" t="s">
        <v>12</v>
      </c>
      <c r="F91" s="232"/>
      <c r="G91" s="233"/>
      <c r="H91" s="233"/>
      <c r="I91" s="233"/>
      <c r="J91" s="234"/>
      <c r="K91" s="215"/>
      <c r="L91" s="216"/>
      <c r="M91" s="217"/>
      <c r="N91" s="12"/>
    </row>
    <row r="92" spans="1:14" ht="18.600000000000001" customHeight="1" thickBot="1" x14ac:dyDescent="0.3">
      <c r="A92" s="12"/>
      <c r="B92" s="52"/>
      <c r="C92" s="52"/>
      <c r="D92" s="52"/>
      <c r="E92" s="52"/>
      <c r="F92" s="12"/>
      <c r="G92" s="12"/>
      <c r="H92" s="12"/>
      <c r="I92" s="53"/>
      <c r="J92" s="12"/>
      <c r="K92" s="12"/>
      <c r="L92" s="12"/>
      <c r="M92" s="53"/>
      <c r="N92" s="12"/>
    </row>
    <row r="93" spans="1:14" ht="24.75" customHeight="1" x14ac:dyDescent="0.25">
      <c r="A93" s="12"/>
      <c r="B93" s="218" t="s">
        <v>8</v>
      </c>
      <c r="C93" s="219"/>
      <c r="D93" s="219"/>
      <c r="E93" s="219"/>
      <c r="F93" s="219"/>
      <c r="G93" s="219"/>
      <c r="H93" s="219"/>
      <c r="I93" s="219"/>
      <c r="J93" s="219"/>
      <c r="K93" s="219"/>
      <c r="L93" s="219"/>
      <c r="M93" s="220"/>
      <c r="N93" s="12"/>
    </row>
    <row r="94" spans="1:14" ht="74.25" customHeight="1" x14ac:dyDescent="0.25">
      <c r="A94" s="12"/>
      <c r="B94" s="226" t="str">
        <f>'Step 3'!L2</f>
        <v>More information is needed to assess your project.</v>
      </c>
      <c r="C94" s="227"/>
      <c r="D94" s="227"/>
      <c r="E94" s="227"/>
      <c r="F94" s="227"/>
      <c r="G94" s="227"/>
      <c r="H94" s="227"/>
      <c r="I94" s="227"/>
      <c r="J94" s="227"/>
      <c r="K94" s="227"/>
      <c r="L94" s="227"/>
      <c r="M94" s="228"/>
      <c r="N94" s="12"/>
    </row>
    <row r="95" spans="1:14" ht="15.75" customHeight="1" x14ac:dyDescent="0.25">
      <c r="A95" s="12"/>
      <c r="B95" s="226"/>
      <c r="C95" s="227"/>
      <c r="D95" s="227"/>
      <c r="E95" s="227"/>
      <c r="F95" s="227"/>
      <c r="G95" s="227"/>
      <c r="H95" s="227"/>
      <c r="I95" s="227"/>
      <c r="J95" s="227"/>
      <c r="K95" s="227"/>
      <c r="L95" s="227"/>
      <c r="M95" s="228"/>
      <c r="N95" s="12"/>
    </row>
    <row r="96" spans="1:14" ht="18" customHeight="1" x14ac:dyDescent="0.25">
      <c r="A96" s="12"/>
      <c r="B96" s="226"/>
      <c r="C96" s="227"/>
      <c r="D96" s="227"/>
      <c r="E96" s="227"/>
      <c r="F96" s="227"/>
      <c r="G96" s="227"/>
      <c r="H96" s="227"/>
      <c r="I96" s="227"/>
      <c r="J96" s="227"/>
      <c r="K96" s="227"/>
      <c r="L96" s="227"/>
      <c r="M96" s="228"/>
      <c r="N96" s="12"/>
    </row>
    <row r="97" spans="1:14" ht="54.75" customHeight="1" thickBot="1" x14ac:dyDescent="0.3">
      <c r="A97" s="12"/>
      <c r="B97" s="223" t="str">
        <f>'Step 3'!L4</f>
        <v/>
      </c>
      <c r="C97" s="224"/>
      <c r="D97" s="224"/>
      <c r="E97" s="224"/>
      <c r="F97" s="224"/>
      <c r="G97" s="224"/>
      <c r="H97" s="224"/>
      <c r="I97" s="224"/>
      <c r="J97" s="224"/>
      <c r="K97" s="224"/>
      <c r="L97" s="224"/>
      <c r="M97" s="225"/>
      <c r="N97" s="12"/>
    </row>
    <row r="98" spans="1:14" ht="15.6" thickBot="1" x14ac:dyDescent="0.3">
      <c r="A98" s="16"/>
      <c r="B98" s="16"/>
      <c r="C98" s="16"/>
      <c r="D98" s="16"/>
      <c r="E98" s="16"/>
      <c r="F98" s="16"/>
      <c r="G98" s="16"/>
      <c r="H98" s="16"/>
      <c r="I98" s="16"/>
      <c r="J98" s="16"/>
      <c r="K98" s="16"/>
      <c r="L98" s="16"/>
      <c r="M98" s="16"/>
      <c r="N98" s="16"/>
    </row>
    <row r="99" spans="1:14" x14ac:dyDescent="0.25">
      <c r="A99" s="16"/>
      <c r="B99" s="54" t="s">
        <v>82</v>
      </c>
      <c r="C99" s="55"/>
      <c r="D99" s="55"/>
      <c r="E99" s="55"/>
      <c r="F99" s="55"/>
      <c r="G99" s="55"/>
      <c r="H99" s="55"/>
      <c r="I99" s="55"/>
      <c r="J99" s="55"/>
      <c r="K99" s="55"/>
      <c r="L99" s="55"/>
      <c r="M99" s="56"/>
      <c r="N99" s="16"/>
    </row>
    <row r="100" spans="1:14" x14ac:dyDescent="0.25">
      <c r="A100" s="16"/>
      <c r="B100" s="190"/>
      <c r="C100" s="191"/>
      <c r="D100" s="191"/>
      <c r="E100" s="191"/>
      <c r="F100" s="191"/>
      <c r="G100" s="191"/>
      <c r="H100" s="191"/>
      <c r="I100" s="191"/>
      <c r="J100" s="191"/>
      <c r="K100" s="191"/>
      <c r="L100" s="191"/>
      <c r="M100" s="192"/>
      <c r="N100" s="16"/>
    </row>
    <row r="101" spans="1:14" x14ac:dyDescent="0.25">
      <c r="A101" s="16"/>
      <c r="B101" s="193"/>
      <c r="C101" s="191"/>
      <c r="D101" s="191"/>
      <c r="E101" s="191"/>
      <c r="F101" s="191"/>
      <c r="G101" s="191"/>
      <c r="H101" s="191"/>
      <c r="I101" s="191"/>
      <c r="J101" s="191"/>
      <c r="K101" s="191"/>
      <c r="L101" s="191"/>
      <c r="M101" s="192"/>
      <c r="N101" s="16"/>
    </row>
    <row r="102" spans="1:14" x14ac:dyDescent="0.25">
      <c r="A102" s="16"/>
      <c r="B102" s="193"/>
      <c r="C102" s="191"/>
      <c r="D102" s="191"/>
      <c r="E102" s="191"/>
      <c r="F102" s="191"/>
      <c r="G102" s="191"/>
      <c r="H102" s="191"/>
      <c r="I102" s="191"/>
      <c r="J102" s="191"/>
      <c r="K102" s="191"/>
      <c r="L102" s="191"/>
      <c r="M102" s="192"/>
      <c r="N102" s="16"/>
    </row>
    <row r="103" spans="1:14" x14ac:dyDescent="0.25">
      <c r="A103" s="16"/>
      <c r="B103" s="193"/>
      <c r="C103" s="191"/>
      <c r="D103" s="191"/>
      <c r="E103" s="191"/>
      <c r="F103" s="191"/>
      <c r="G103" s="191"/>
      <c r="H103" s="191"/>
      <c r="I103" s="191"/>
      <c r="J103" s="191"/>
      <c r="K103" s="191"/>
      <c r="L103" s="191"/>
      <c r="M103" s="192"/>
      <c r="N103" s="16"/>
    </row>
    <row r="104" spans="1:14" x14ac:dyDescent="0.25">
      <c r="A104" s="16"/>
      <c r="B104" s="193"/>
      <c r="C104" s="191"/>
      <c r="D104" s="191"/>
      <c r="E104" s="191"/>
      <c r="F104" s="191"/>
      <c r="G104" s="191"/>
      <c r="H104" s="191"/>
      <c r="I104" s="191"/>
      <c r="J104" s="191"/>
      <c r="K104" s="191"/>
      <c r="L104" s="191"/>
      <c r="M104" s="192"/>
      <c r="N104" s="16"/>
    </row>
    <row r="105" spans="1:14" x14ac:dyDescent="0.25">
      <c r="A105" s="16"/>
      <c r="B105" s="193"/>
      <c r="C105" s="191"/>
      <c r="D105" s="191"/>
      <c r="E105" s="191"/>
      <c r="F105" s="191"/>
      <c r="G105" s="191"/>
      <c r="H105" s="191"/>
      <c r="I105" s="191"/>
      <c r="J105" s="191"/>
      <c r="K105" s="191"/>
      <c r="L105" s="191"/>
      <c r="M105" s="192"/>
      <c r="N105" s="16"/>
    </row>
    <row r="106" spans="1:14" x14ac:dyDescent="0.25">
      <c r="A106" s="16"/>
      <c r="B106" s="193"/>
      <c r="C106" s="191"/>
      <c r="D106" s="191"/>
      <c r="E106" s="191"/>
      <c r="F106" s="191"/>
      <c r="G106" s="191"/>
      <c r="H106" s="191"/>
      <c r="I106" s="191"/>
      <c r="J106" s="191"/>
      <c r="K106" s="191"/>
      <c r="L106" s="191"/>
      <c r="M106" s="192"/>
      <c r="N106" s="16"/>
    </row>
    <row r="107" spans="1:14" x14ac:dyDescent="0.25">
      <c r="A107" s="16"/>
      <c r="B107" s="193"/>
      <c r="C107" s="191"/>
      <c r="D107" s="191"/>
      <c r="E107" s="191"/>
      <c r="F107" s="191"/>
      <c r="G107" s="191"/>
      <c r="H107" s="191"/>
      <c r="I107" s="191"/>
      <c r="J107" s="191"/>
      <c r="K107" s="191"/>
      <c r="L107" s="191"/>
      <c r="M107" s="192"/>
      <c r="N107" s="16"/>
    </row>
    <row r="108" spans="1:14" x14ac:dyDescent="0.25">
      <c r="A108" s="16"/>
      <c r="B108" s="193"/>
      <c r="C108" s="191"/>
      <c r="D108" s="191"/>
      <c r="E108" s="191"/>
      <c r="F108" s="191"/>
      <c r="G108" s="191"/>
      <c r="H108" s="191"/>
      <c r="I108" s="191"/>
      <c r="J108" s="191"/>
      <c r="K108" s="191"/>
      <c r="L108" s="191"/>
      <c r="M108" s="192"/>
      <c r="N108" s="16"/>
    </row>
    <row r="109" spans="1:14" x14ac:dyDescent="0.25">
      <c r="A109" s="16"/>
      <c r="B109" s="193"/>
      <c r="C109" s="191"/>
      <c r="D109" s="191"/>
      <c r="E109" s="191"/>
      <c r="F109" s="191"/>
      <c r="G109" s="191"/>
      <c r="H109" s="191"/>
      <c r="I109" s="191"/>
      <c r="J109" s="191"/>
      <c r="K109" s="191"/>
      <c r="L109" s="191"/>
      <c r="M109" s="192"/>
      <c r="N109" s="16"/>
    </row>
    <row r="110" spans="1:14" x14ac:dyDescent="0.25">
      <c r="A110" s="16"/>
      <c r="B110" s="193"/>
      <c r="C110" s="191"/>
      <c r="D110" s="191"/>
      <c r="E110" s="191"/>
      <c r="F110" s="191"/>
      <c r="G110" s="191"/>
      <c r="H110" s="191"/>
      <c r="I110" s="191"/>
      <c r="J110" s="191"/>
      <c r="K110" s="191"/>
      <c r="L110" s="191"/>
      <c r="M110" s="192"/>
      <c r="N110" s="16"/>
    </row>
    <row r="111" spans="1:14" x14ac:dyDescent="0.25">
      <c r="A111" s="16"/>
      <c r="B111" s="193"/>
      <c r="C111" s="191"/>
      <c r="D111" s="191"/>
      <c r="E111" s="191"/>
      <c r="F111" s="191"/>
      <c r="G111" s="191"/>
      <c r="H111" s="191"/>
      <c r="I111" s="191"/>
      <c r="J111" s="191"/>
      <c r="K111" s="191"/>
      <c r="L111" s="191"/>
      <c r="M111" s="192"/>
      <c r="N111" s="16"/>
    </row>
    <row r="112" spans="1:14" x14ac:dyDescent="0.25">
      <c r="A112" s="16"/>
      <c r="B112" s="193"/>
      <c r="C112" s="191"/>
      <c r="D112" s="191"/>
      <c r="E112" s="191"/>
      <c r="F112" s="191"/>
      <c r="G112" s="191"/>
      <c r="H112" s="191"/>
      <c r="I112" s="191"/>
      <c r="J112" s="191"/>
      <c r="K112" s="191"/>
      <c r="L112" s="191"/>
      <c r="M112" s="192"/>
      <c r="N112" s="16"/>
    </row>
    <row r="113" spans="1:14" ht="7.95" customHeight="1" x14ac:dyDescent="0.25">
      <c r="A113" s="16"/>
      <c r="B113" s="193"/>
      <c r="C113" s="191"/>
      <c r="D113" s="191"/>
      <c r="E113" s="191"/>
      <c r="F113" s="191"/>
      <c r="G113" s="191"/>
      <c r="H113" s="191"/>
      <c r="I113" s="191"/>
      <c r="J113" s="191"/>
      <c r="K113" s="191"/>
      <c r="L113" s="191"/>
      <c r="M113" s="192"/>
      <c r="N113" s="16"/>
    </row>
    <row r="114" spans="1:14" ht="4.95" customHeight="1" x14ac:dyDescent="0.25">
      <c r="A114" s="16"/>
      <c r="B114" s="193"/>
      <c r="C114" s="191"/>
      <c r="D114" s="191"/>
      <c r="E114" s="191"/>
      <c r="F114" s="191"/>
      <c r="G114" s="191"/>
      <c r="H114" s="191"/>
      <c r="I114" s="191"/>
      <c r="J114" s="191"/>
      <c r="K114" s="191"/>
      <c r="L114" s="191"/>
      <c r="M114" s="192"/>
      <c r="N114" s="16"/>
    </row>
    <row r="115" spans="1:14" x14ac:dyDescent="0.25">
      <c r="A115" s="16"/>
      <c r="B115" s="193"/>
      <c r="C115" s="191"/>
      <c r="D115" s="191"/>
      <c r="E115" s="191"/>
      <c r="F115" s="191"/>
      <c r="G115" s="191"/>
      <c r="H115" s="191"/>
      <c r="I115" s="191"/>
      <c r="J115" s="191"/>
      <c r="K115" s="191"/>
      <c r="L115" s="191"/>
      <c r="M115" s="192"/>
      <c r="N115" s="16"/>
    </row>
    <row r="116" spans="1:14" ht="8.4" customHeight="1" thickBot="1" x14ac:dyDescent="0.3">
      <c r="A116" s="16"/>
      <c r="B116" s="194"/>
      <c r="C116" s="195"/>
      <c r="D116" s="195"/>
      <c r="E116" s="195"/>
      <c r="F116" s="195"/>
      <c r="G116" s="195"/>
      <c r="H116" s="195"/>
      <c r="I116" s="195"/>
      <c r="J116" s="195"/>
      <c r="K116" s="195"/>
      <c r="L116" s="195"/>
      <c r="M116" s="196"/>
      <c r="N116" s="16"/>
    </row>
    <row r="117" spans="1:14" ht="9" customHeight="1" x14ac:dyDescent="0.25">
      <c r="A117" s="12"/>
      <c r="B117" s="49"/>
      <c r="C117" s="49"/>
      <c r="D117" s="49"/>
      <c r="E117" s="49"/>
      <c r="F117" s="49"/>
      <c r="G117" s="49"/>
      <c r="H117" s="49"/>
      <c r="I117" s="49"/>
      <c r="J117" s="49"/>
      <c r="K117" s="49"/>
      <c r="L117" s="49"/>
      <c r="M117" s="49"/>
      <c r="N117" s="12"/>
    </row>
    <row r="118" spans="1:14" ht="15" customHeight="1" x14ac:dyDescent="0.25">
      <c r="A118" s="16"/>
      <c r="B118" s="235" t="s">
        <v>83</v>
      </c>
      <c r="C118" s="236"/>
      <c r="D118" s="236"/>
      <c r="E118" s="236"/>
      <c r="F118" s="236"/>
      <c r="G118" s="236"/>
      <c r="H118" s="236"/>
      <c r="I118" s="236"/>
      <c r="J118" s="236"/>
      <c r="K118" s="236"/>
      <c r="L118" s="236"/>
      <c r="M118" s="236"/>
      <c r="N118" s="16"/>
    </row>
    <row r="119" spans="1:14" ht="15" customHeight="1" x14ac:dyDescent="0.25">
      <c r="A119" s="16"/>
      <c r="B119" s="236"/>
      <c r="C119" s="236"/>
      <c r="D119" s="236"/>
      <c r="E119" s="236"/>
      <c r="F119" s="236"/>
      <c r="G119" s="236"/>
      <c r="H119" s="236"/>
      <c r="I119" s="236"/>
      <c r="J119" s="236"/>
      <c r="K119" s="236"/>
      <c r="L119" s="236"/>
      <c r="M119" s="236"/>
      <c r="N119" s="16"/>
    </row>
    <row r="120" spans="1:14" ht="15" customHeight="1" x14ac:dyDescent="0.25">
      <c r="A120" s="16"/>
      <c r="B120" s="236"/>
      <c r="C120" s="236"/>
      <c r="D120" s="236"/>
      <c r="E120" s="236"/>
      <c r="F120" s="236"/>
      <c r="G120" s="236"/>
      <c r="H120" s="236"/>
      <c r="I120" s="236"/>
      <c r="J120" s="236"/>
      <c r="K120" s="236"/>
      <c r="L120" s="236"/>
      <c r="M120" s="236"/>
      <c r="N120" s="16"/>
    </row>
    <row r="121" spans="1:14" ht="22.8" customHeight="1" x14ac:dyDescent="0.25">
      <c r="A121" s="16"/>
      <c r="B121" s="57" t="s">
        <v>16</v>
      </c>
      <c r="C121" s="132"/>
      <c r="D121" s="132"/>
      <c r="E121" s="132"/>
      <c r="F121" s="132"/>
      <c r="G121" s="132"/>
      <c r="H121" s="132"/>
      <c r="I121" s="132"/>
      <c r="J121" s="58" t="s">
        <v>17</v>
      </c>
      <c r="K121" s="133"/>
      <c r="L121" s="133"/>
      <c r="M121" s="133"/>
      <c r="N121" s="16"/>
    </row>
  </sheetData>
  <sheetProtection password="D111" sheet="1" objects="1" scenarios="1" selectLockedCells="1"/>
  <mergeCells count="71">
    <mergeCell ref="B67:M67"/>
    <mergeCell ref="I81:J81"/>
    <mergeCell ref="L81:M81"/>
    <mergeCell ref="B79:M79"/>
    <mergeCell ref="B80:H80"/>
    <mergeCell ref="I80:J80"/>
    <mergeCell ref="L80:M80"/>
    <mergeCell ref="J50:M50"/>
    <mergeCell ref="B100:M116"/>
    <mergeCell ref="B84:L85"/>
    <mergeCell ref="M84:M85"/>
    <mergeCell ref="M86:M87"/>
    <mergeCell ref="B87:L87"/>
    <mergeCell ref="F89:J89"/>
    <mergeCell ref="K89:M89"/>
    <mergeCell ref="B89:E89"/>
    <mergeCell ref="K90:M91"/>
    <mergeCell ref="B93:M93"/>
    <mergeCell ref="B90:C90"/>
    <mergeCell ref="B97:M97"/>
    <mergeCell ref="B94:M96"/>
    <mergeCell ref="F90:J91"/>
    <mergeCell ref="B69:M69"/>
    <mergeCell ref="K54:L54"/>
    <mergeCell ref="D6:H6"/>
    <mergeCell ref="I6:J6"/>
    <mergeCell ref="B17:M17"/>
    <mergeCell ref="B10:M13"/>
    <mergeCell ref="B15:M15"/>
    <mergeCell ref="B8:M8"/>
    <mergeCell ref="B21:M21"/>
    <mergeCell ref="B22:M27"/>
    <mergeCell ref="B35:M35"/>
    <mergeCell ref="B19:M19"/>
    <mergeCell ref="B37:M37"/>
    <mergeCell ref="G51:H51"/>
    <mergeCell ref="K51:L51"/>
    <mergeCell ref="B50:E52"/>
    <mergeCell ref="F50:I50"/>
    <mergeCell ref="B39:M39"/>
    <mergeCell ref="B40:M45"/>
    <mergeCell ref="B56:E58"/>
    <mergeCell ref="F56:I56"/>
    <mergeCell ref="J56:M56"/>
    <mergeCell ref="F57:G57"/>
    <mergeCell ref="J57:K57"/>
    <mergeCell ref="B47:E49"/>
    <mergeCell ref="F47:I47"/>
    <mergeCell ref="J47:M47"/>
    <mergeCell ref="G48:H48"/>
    <mergeCell ref="K48:L48"/>
    <mergeCell ref="B53:E55"/>
    <mergeCell ref="F53:I53"/>
    <mergeCell ref="J53:M53"/>
    <mergeCell ref="G54:H54"/>
    <mergeCell ref="C121:I121"/>
    <mergeCell ref="K121:M121"/>
    <mergeCell ref="B59:E61"/>
    <mergeCell ref="F59:I59"/>
    <mergeCell ref="J59:M59"/>
    <mergeCell ref="F60:G60"/>
    <mergeCell ref="J60:K60"/>
    <mergeCell ref="B118:M120"/>
    <mergeCell ref="B71:M71"/>
    <mergeCell ref="B72:M77"/>
    <mergeCell ref="B62:E64"/>
    <mergeCell ref="F62:I62"/>
    <mergeCell ref="J62:M62"/>
    <mergeCell ref="F63:G63"/>
    <mergeCell ref="J63:K63"/>
    <mergeCell ref="B81:H81"/>
  </mergeCells>
  <printOptions horizontalCentered="1"/>
  <pageMargins left="0.1" right="0.1" top="0.5" bottom="0.5" header="0.05" footer="0.05"/>
  <pageSetup scale="75" fitToWidth="0" fitToHeight="0" orientation="portrait" r:id="rId1"/>
  <headerFooter>
    <oddFooter>&amp;RBridge Non-Modeling Worksheet Page &amp;P of &amp;N</oddFoot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'Step 2'!$E$13:$E$14</xm:f>
          </x14:formula1>
          <xm:sqref>E90 I57 M57 I60 M60 I63 M63</xm:sqref>
        </x14:dataValidation>
        <x14:dataValidation type="list" allowBlank="1" showInputMessage="1" showErrorMessage="1">
          <x14:formula1>
            <xm:f>'Step 1'!$E$4:$E$7</xm:f>
          </x14:formula1>
          <xm:sqref>M30</xm:sqref>
        </x14:dataValidation>
        <x14:dataValidation type="list" allowBlank="1" showInputMessage="1" showErrorMessage="1">
          <x14:formula1>
            <xm:f>'Step 1'!$E$9:$E$10</xm:f>
          </x14:formula1>
          <xm:sqref>M31</xm:sqref>
        </x14:dataValidation>
        <x14:dataValidation type="list" allowBlank="1" showInputMessage="1" showErrorMessage="1">
          <x14:formula1>
            <xm:f>'Step 1'!$E$11:$E$12</xm:f>
          </x14:formula1>
          <xm:sqref>M32</xm:sqref>
        </x14:dataValidation>
        <x14:dataValidation type="list" allowBlank="1" showInputMessage="1" showErrorMessage="1">
          <x14:formula1>
            <xm:f>'Step 1'!$E$13:$E$14</xm:f>
          </x14:formula1>
          <xm:sqref>M33</xm:sqref>
        </x14:dataValidation>
        <x14:dataValidation type="list" allowBlank="1" showInputMessage="1" showErrorMessage="1">
          <x14:formula1>
            <xm:f>'Step 3'!$F$63:$F$66</xm:f>
          </x14:formula1>
          <xm:sqref>F90:J91</xm:sqref>
        </x14:dataValidation>
        <x14:dataValidation type="list" allowBlank="1" showInputMessage="1" showErrorMessage="1">
          <x14:formula1>
            <xm:f>'Step 3'!$F$53:$F$54</xm:f>
          </x14:formula1>
          <xm:sqref>M84:M85</xm:sqref>
        </x14:dataValidation>
        <x14:dataValidation type="list" allowBlank="1" showInputMessage="1" showErrorMessage="1">
          <x14:formula1>
            <xm:f>'Step 3'!$F$56:$F$57</xm:f>
          </x14:formula1>
          <xm:sqref>M86:M87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1"/>
  <sheetViews>
    <sheetView zoomScaleNormal="100" workbookViewId="0">
      <selection activeCell="J27" sqref="J27"/>
    </sheetView>
  </sheetViews>
  <sheetFormatPr defaultRowHeight="14.4" x14ac:dyDescent="0.3"/>
  <cols>
    <col min="1" max="2" width="12.5546875" style="60" customWidth="1"/>
    <col min="3" max="3" width="6" style="60" customWidth="1"/>
    <col min="4" max="4" width="9.109375" style="60"/>
    <col min="5" max="5" width="11.33203125" style="60" customWidth="1"/>
    <col min="6" max="40" width="9.109375" style="60"/>
  </cols>
  <sheetData>
    <row r="1" spans="1:15" ht="21" x14ac:dyDescent="0.4">
      <c r="L1" s="61" t="s">
        <v>113</v>
      </c>
    </row>
    <row r="2" spans="1:15" x14ac:dyDescent="0.3">
      <c r="H2" s="62" t="str">
        <f>IF(H5=1,IF(H7=1,IF(H9=1,IF(H11=1,IF(H13=1,IF(H15=1,H17,H15),H13),H11),H9),H7),H5)</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I2" s="62"/>
      <c r="J2" s="62"/>
    </row>
    <row r="3" spans="1:15" x14ac:dyDescent="0.3">
      <c r="A3" s="63"/>
      <c r="B3" s="64"/>
      <c r="C3" s="63"/>
      <c r="D3" s="259" t="s">
        <v>112</v>
      </c>
      <c r="E3" s="260"/>
    </row>
    <row r="4" spans="1:15" x14ac:dyDescent="0.3">
      <c r="A4" s="63" t="s">
        <v>109</v>
      </c>
      <c r="B4" s="257">
        <f>Report!M30</f>
        <v>0</v>
      </c>
      <c r="C4" s="257" t="str">
        <f>IF(B4="R-I-K",1,IF(B4="Pier Wrap",2,IF(B4="Widening",3,IF(B4="Scour",4,""))))</f>
        <v/>
      </c>
      <c r="D4" s="63">
        <v>1</v>
      </c>
      <c r="E4" s="65" t="s">
        <v>101</v>
      </c>
    </row>
    <row r="5" spans="1:15" x14ac:dyDescent="0.3">
      <c r="A5" s="66"/>
      <c r="B5" s="261"/>
      <c r="C5" s="261"/>
      <c r="D5" s="66">
        <v>2</v>
      </c>
      <c r="E5" s="67" t="s">
        <v>102</v>
      </c>
      <c r="H5" s="68" t="str">
        <f>IF(C4="",L5,1)</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L5" s="60" t="s">
        <v>189</v>
      </c>
      <c r="O5" s="69"/>
    </row>
    <row r="6" spans="1:15" x14ac:dyDescent="0.3">
      <c r="A6" s="66"/>
      <c r="B6" s="261"/>
      <c r="C6" s="261"/>
      <c r="D6" s="66">
        <v>3</v>
      </c>
      <c r="E6" s="67" t="s">
        <v>103</v>
      </c>
    </row>
    <row r="7" spans="1:15" x14ac:dyDescent="0.3">
      <c r="A7" s="66"/>
      <c r="B7" s="261"/>
      <c r="C7" s="261"/>
      <c r="D7" s="66">
        <v>4</v>
      </c>
      <c r="E7" s="67" t="s">
        <v>178</v>
      </c>
      <c r="H7" s="68" t="str">
        <f>IF(C4=1,IF(C9="",L7,1),L21)</f>
        <v>Continue on to step 2</v>
      </c>
      <c r="J7" s="69" t="s">
        <v>20</v>
      </c>
      <c r="L7" s="60" t="s">
        <v>19</v>
      </c>
    </row>
    <row r="8" spans="1:15" x14ac:dyDescent="0.3">
      <c r="A8" s="66"/>
      <c r="B8" s="258"/>
      <c r="C8" s="258"/>
      <c r="D8" s="66"/>
      <c r="E8" s="67"/>
      <c r="H8" s="72"/>
    </row>
    <row r="9" spans="1:15" x14ac:dyDescent="0.3">
      <c r="A9" s="63" t="s">
        <v>110</v>
      </c>
      <c r="B9" s="257">
        <f>Report!M31</f>
        <v>0</v>
      </c>
      <c r="C9" s="257" t="str">
        <f>IF(B9="Yes",1,IF(B9="No",2,""))</f>
        <v/>
      </c>
      <c r="D9" s="63">
        <v>1</v>
      </c>
      <c r="E9" s="65" t="s">
        <v>5</v>
      </c>
      <c r="H9" s="68">
        <f>IF(C4=1,IF(C9=1,L9,1),1)</f>
        <v>1</v>
      </c>
      <c r="L9" s="60" t="s">
        <v>51</v>
      </c>
    </row>
    <row r="10" spans="1:15" x14ac:dyDescent="0.3">
      <c r="A10" s="70"/>
      <c r="B10" s="258"/>
      <c r="C10" s="258"/>
      <c r="D10" s="70">
        <v>2</v>
      </c>
      <c r="E10" s="71" t="s">
        <v>6</v>
      </c>
    </row>
    <row r="11" spans="1:15" x14ac:dyDescent="0.3">
      <c r="A11" s="63" t="s">
        <v>80</v>
      </c>
      <c r="B11" s="257">
        <f>Report!M32</f>
        <v>0</v>
      </c>
      <c r="C11" s="257" t="str">
        <f>IF(B11="Yes",1,IF(B11="No",2,""))</f>
        <v/>
      </c>
      <c r="D11" s="63">
        <v>1</v>
      </c>
      <c r="E11" s="65" t="s">
        <v>5</v>
      </c>
      <c r="H11" s="68" t="str">
        <f>IF(C4=1,IF(C11="",L11,1),L21)</f>
        <v>Continue on to step 2</v>
      </c>
      <c r="J11" s="69" t="s">
        <v>20</v>
      </c>
      <c r="L11" s="60" t="s">
        <v>2</v>
      </c>
      <c r="O11" s="69"/>
    </row>
    <row r="12" spans="1:15" x14ac:dyDescent="0.3">
      <c r="A12" s="70"/>
      <c r="B12" s="258"/>
      <c r="C12" s="258"/>
      <c r="D12" s="70">
        <v>2</v>
      </c>
      <c r="E12" s="71" t="s">
        <v>6</v>
      </c>
    </row>
    <row r="13" spans="1:15" x14ac:dyDescent="0.3">
      <c r="A13" s="63" t="s">
        <v>111</v>
      </c>
      <c r="B13" s="257">
        <f>Report!M33</f>
        <v>0</v>
      </c>
      <c r="C13" s="257" t="str">
        <f>IF(B13="Yes",1,IF(B13="No",2,""))</f>
        <v/>
      </c>
      <c r="D13" s="63">
        <v>1</v>
      </c>
      <c r="E13" s="65" t="s">
        <v>5</v>
      </c>
      <c r="H13" s="68">
        <f>IF(C4=1,IF(C11=1,L13,1),1)</f>
        <v>1</v>
      </c>
      <c r="J13" s="69" t="s">
        <v>20</v>
      </c>
      <c r="L13" s="113" t="s">
        <v>188</v>
      </c>
    </row>
    <row r="14" spans="1:15" x14ac:dyDescent="0.3">
      <c r="A14" s="70"/>
      <c r="B14" s="258"/>
      <c r="C14" s="258"/>
      <c r="D14" s="70">
        <v>2</v>
      </c>
      <c r="E14" s="71" t="s">
        <v>6</v>
      </c>
    </row>
    <row r="15" spans="1:15" x14ac:dyDescent="0.3">
      <c r="H15" s="68">
        <f>IF(C4=1,IF(C13="",L15,1),1)</f>
        <v>1</v>
      </c>
      <c r="J15" s="69" t="s">
        <v>20</v>
      </c>
      <c r="L15" s="60" t="s">
        <v>18</v>
      </c>
      <c r="O15" s="69"/>
    </row>
    <row r="17" spans="8:15" x14ac:dyDescent="0.3">
      <c r="H17" s="68">
        <f>IF(C4=1,IF(C13=1,L17,L21),1)</f>
        <v>1</v>
      </c>
      <c r="L17" s="60" t="s">
        <v>52</v>
      </c>
    </row>
    <row r="19" spans="8:15" x14ac:dyDescent="0.3">
      <c r="H19" s="72"/>
      <c r="O19" s="69"/>
    </row>
    <row r="21" spans="8:15" x14ac:dyDescent="0.3">
      <c r="L21" s="60" t="s">
        <v>153</v>
      </c>
    </row>
  </sheetData>
  <sheetProtection password="D111" sheet="1" objects="1" scenarios="1" selectLockedCells="1" selectUnlockedCells="1"/>
  <mergeCells count="9">
    <mergeCell ref="B13:B14"/>
    <mergeCell ref="B11:B12"/>
    <mergeCell ref="B9:B10"/>
    <mergeCell ref="D3:E3"/>
    <mergeCell ref="C9:C10"/>
    <mergeCell ref="C11:C12"/>
    <mergeCell ref="C13:C14"/>
    <mergeCell ref="B4:B8"/>
    <mergeCell ref="C4:C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topLeftCell="A25" workbookViewId="0">
      <selection activeCell="G66" sqref="G66"/>
    </sheetView>
  </sheetViews>
  <sheetFormatPr defaultRowHeight="14.4" x14ac:dyDescent="0.3"/>
  <cols>
    <col min="1" max="1" width="9.109375" style="60"/>
    <col min="2" max="2" width="23" style="60" customWidth="1"/>
    <col min="3" max="3" width="18" style="60" customWidth="1"/>
    <col min="4" max="5" width="9.109375" style="60"/>
    <col min="6" max="6" width="11.6640625" style="60" customWidth="1"/>
    <col min="7" max="7" width="9.109375" style="60"/>
    <col min="8" max="8" width="11.88671875" style="60" customWidth="1"/>
    <col min="9" max="9" width="21.44140625" style="60" customWidth="1"/>
    <col min="10" max="12" width="9.109375" style="60"/>
    <col min="13" max="13" width="22" style="60" customWidth="1"/>
    <col min="14" max="27" width="9.109375" style="60"/>
  </cols>
  <sheetData>
    <row r="1" spans="2:15" x14ac:dyDescent="0.3">
      <c r="E1" s="262" t="s">
        <v>112</v>
      </c>
      <c r="F1" s="262"/>
      <c r="O1" s="60" t="s">
        <v>113</v>
      </c>
    </row>
    <row r="2" spans="2:15" x14ac:dyDescent="0.3">
      <c r="B2" s="60" t="s">
        <v>115</v>
      </c>
      <c r="D2" s="60">
        <f>IF('Step 1'!H2='Step 1'!L21,1,2)</f>
        <v>2</v>
      </c>
      <c r="E2" s="60">
        <v>1</v>
      </c>
      <c r="F2" s="73" t="s">
        <v>5</v>
      </c>
      <c r="I2" s="74" t="str">
        <f>IF(I5=1,IF(I7=1,IF(I37=1,IF(I61=1,IF(I71=1,"Error",I71),I61),I37),I7),I5)</f>
        <v>Complete Step 1 before completing Step 2.</v>
      </c>
      <c r="J2" s="74"/>
      <c r="K2" s="69" t="s">
        <v>20</v>
      </c>
    </row>
    <row r="3" spans="2:15" x14ac:dyDescent="0.3">
      <c r="E3" s="60">
        <v>2</v>
      </c>
      <c r="F3" s="73" t="s">
        <v>6</v>
      </c>
    </row>
    <row r="5" spans="2:15" x14ac:dyDescent="0.3">
      <c r="B5" s="60" t="s">
        <v>116</v>
      </c>
      <c r="C5" s="60">
        <f>Report!M30</f>
        <v>0</v>
      </c>
      <c r="D5" s="60" t="str">
        <f>IF(C5="R-I-K",1,IF(C5="Pier Wrap",2,IF(C5="Widening",3,IF(C5="Scour",4,""))))</f>
        <v/>
      </c>
      <c r="E5" s="60">
        <v>1</v>
      </c>
      <c r="F5" s="73" t="s">
        <v>101</v>
      </c>
      <c r="I5" s="75" t="str">
        <f>IF(D2=1,1,O5)</f>
        <v>Complete Step 1 before completing Step 2.</v>
      </c>
      <c r="K5" s="69" t="s">
        <v>20</v>
      </c>
      <c r="O5" s="60" t="s">
        <v>117</v>
      </c>
    </row>
    <row r="6" spans="2:15" ht="15" thickBot="1" x14ac:dyDescent="0.35">
      <c r="E6" s="60">
        <v>2</v>
      </c>
      <c r="F6" s="73" t="s">
        <v>102</v>
      </c>
      <c r="I6" s="72"/>
      <c r="K6" s="69"/>
    </row>
    <row r="7" spans="2:15" ht="15" thickBot="1" x14ac:dyDescent="0.35">
      <c r="E7" s="60">
        <v>3</v>
      </c>
      <c r="F7" s="73" t="s">
        <v>103</v>
      </c>
      <c r="H7" s="76" t="s">
        <v>103</v>
      </c>
      <c r="I7" s="77">
        <f>IF(D5=3,IF(I10=1,IF(I20=1,I30,I20),I10),1)</f>
        <v>1</v>
      </c>
      <c r="K7" s="69" t="s">
        <v>20</v>
      </c>
    </row>
    <row r="8" spans="2:15" x14ac:dyDescent="0.3">
      <c r="E8" s="60">
        <v>4</v>
      </c>
      <c r="F8" s="73" t="s">
        <v>178</v>
      </c>
      <c r="H8" s="76"/>
      <c r="I8" s="121"/>
      <c r="K8" s="69"/>
    </row>
    <row r="10" spans="2:15" x14ac:dyDescent="0.3">
      <c r="B10" s="60" t="s">
        <v>127</v>
      </c>
      <c r="C10" s="78">
        <f>Report!G48</f>
        <v>0</v>
      </c>
      <c r="I10" s="79" t="str">
        <f>IF(J10=1,IF(J12=1,IF(J14=1,IF(J16=1,IF(J18=1,1,J18),J16),J14),J12),J10)</f>
        <v>Report the upstream and downstream Structure Width extension lengths in the appropriate fields below. If there is no extension, enter 0 in the fields below.</v>
      </c>
      <c r="J10" s="68" t="str">
        <f>IF(C14="X",O10,IF(C16="X",O10,1))</f>
        <v>Report the upstream and downstream Structure Width extension lengths in the appropriate fields below. If there is no extension, enter 0 in the fields below.</v>
      </c>
      <c r="K10" s="69"/>
      <c r="L10" s="69" t="s">
        <v>20</v>
      </c>
      <c r="O10" s="60" t="s">
        <v>201</v>
      </c>
    </row>
    <row r="11" spans="2:15" x14ac:dyDescent="0.3">
      <c r="C11" s="78"/>
    </row>
    <row r="12" spans="2:15" x14ac:dyDescent="0.3">
      <c r="B12" s="60" t="s">
        <v>130</v>
      </c>
      <c r="C12" s="78">
        <f>Report!K48</f>
        <v>0</v>
      </c>
      <c r="E12" s="60" t="s">
        <v>186</v>
      </c>
      <c r="J12" s="68" t="str">
        <f>IF(C22=0,O12,1)</f>
        <v>Report the EXISTING Low Structure Elevation and datum in the appropriate fields below.</v>
      </c>
      <c r="K12" s="69"/>
      <c r="L12" s="69" t="s">
        <v>20</v>
      </c>
      <c r="O12" s="60" t="s">
        <v>124</v>
      </c>
    </row>
    <row r="13" spans="2:15" x14ac:dyDescent="0.3">
      <c r="C13" s="78"/>
      <c r="E13" s="60" t="s">
        <v>184</v>
      </c>
    </row>
    <row r="14" spans="2:15" x14ac:dyDescent="0.3">
      <c r="B14" s="60" t="s">
        <v>182</v>
      </c>
      <c r="C14" s="78" t="str">
        <f>IF(Report!G51="","X",Report!G51)</f>
        <v>X</v>
      </c>
      <c r="E14" s="60" t="s">
        <v>185</v>
      </c>
      <c r="J14" s="68" t="str">
        <f>IF(C24=0,O14,1)</f>
        <v>A datum is required for the EXISTING Low Structure Elevation.  The project can not be assessed until a datum is reported.</v>
      </c>
      <c r="K14" s="69"/>
      <c r="L14" s="69" t="s">
        <v>20</v>
      </c>
      <c r="O14" s="60" t="s">
        <v>205</v>
      </c>
    </row>
    <row r="15" spans="2:15" x14ac:dyDescent="0.3">
      <c r="C15" s="78"/>
    </row>
    <row r="16" spans="2:15" x14ac:dyDescent="0.3">
      <c r="B16" s="60" t="s">
        <v>183</v>
      </c>
      <c r="C16" s="78" t="str">
        <f>IF(Report!K51="","X",Report!K51)</f>
        <v>X</v>
      </c>
      <c r="J16" s="68" t="str">
        <f>IF(C26=0,O16,1)</f>
        <v>Report the PROPOSED Low Structure Elevation and datum in the appropriate fields below.</v>
      </c>
      <c r="K16" s="69"/>
      <c r="L16" s="69" t="s">
        <v>20</v>
      </c>
      <c r="O16" s="60" t="s">
        <v>125</v>
      </c>
    </row>
    <row r="17" spans="2:15" x14ac:dyDescent="0.3">
      <c r="C17" s="78"/>
    </row>
    <row r="18" spans="2:15" x14ac:dyDescent="0.3">
      <c r="B18" s="60" t="s">
        <v>195</v>
      </c>
      <c r="C18" s="78">
        <f>Report!G54</f>
        <v>0</v>
      </c>
      <c r="J18" s="68" t="str">
        <f>IF(C28=0,O18,1)</f>
        <v>A datum is required for the Proposed Low Structure Elevation.  The project can not be assessed until a datum is reported.</v>
      </c>
      <c r="K18" s="69"/>
      <c r="L18" s="69" t="s">
        <v>20</v>
      </c>
      <c r="O18" s="60" t="s">
        <v>204</v>
      </c>
    </row>
    <row r="19" spans="2:15" x14ac:dyDescent="0.3">
      <c r="C19" s="78"/>
    </row>
    <row r="20" spans="2:15" x14ac:dyDescent="0.3">
      <c r="B20" s="60" t="s">
        <v>194</v>
      </c>
      <c r="C20" s="78">
        <f>Report!K54</f>
        <v>0</v>
      </c>
      <c r="I20" s="79" t="str">
        <f>IF(J20=1,IF(J22=1,IF(J24=1,IF(J26=1,IF(J28=1,1,J28),J26),J24),J22),J20)</f>
        <v>Report the EXISTING Minimum Top of Road Elevation and datum in the appropriate fields below.</v>
      </c>
      <c r="J20" s="68">
        <f>IF(C24=C28,1,O20)</f>
        <v>1</v>
      </c>
      <c r="K20" s="69"/>
      <c r="L20" s="69" t="s">
        <v>20</v>
      </c>
      <c r="O20" s="60" t="s">
        <v>126</v>
      </c>
    </row>
    <row r="21" spans="2:15" x14ac:dyDescent="0.3">
      <c r="C21" s="78"/>
      <c r="J21" s="72"/>
      <c r="K21" s="69"/>
    </row>
    <row r="22" spans="2:15" x14ac:dyDescent="0.3">
      <c r="B22" s="60" t="s">
        <v>118</v>
      </c>
      <c r="C22" s="78">
        <f>Report!F57</f>
        <v>0</v>
      </c>
      <c r="J22" s="68" t="str">
        <f>IF(C38=0,O22,1)</f>
        <v>Report the EXISTING Minimum Top of Road Elevation and datum in the appropriate fields below.</v>
      </c>
      <c r="L22" s="69" t="s">
        <v>20</v>
      </c>
      <c r="O22" s="60" t="s">
        <v>146</v>
      </c>
    </row>
    <row r="23" spans="2:15" x14ac:dyDescent="0.3">
      <c r="C23" s="78"/>
    </row>
    <row r="24" spans="2:15" x14ac:dyDescent="0.3">
      <c r="B24" s="60" t="s">
        <v>119</v>
      </c>
      <c r="C24" s="78">
        <f>Report!I57</f>
        <v>0</v>
      </c>
      <c r="J24" s="68" t="str">
        <f>IF(C40=0,O24,1)</f>
        <v>A datum is required for the EXISTING Minimum Top of Road Elevation.  The project can not be assessed until a datum is reported.</v>
      </c>
      <c r="L24" s="69" t="s">
        <v>20</v>
      </c>
      <c r="O24" s="60" t="s">
        <v>203</v>
      </c>
    </row>
    <row r="25" spans="2:15" x14ac:dyDescent="0.3">
      <c r="C25" s="78"/>
      <c r="J25" s="72"/>
      <c r="L25" s="69"/>
    </row>
    <row r="26" spans="2:15" x14ac:dyDescent="0.3">
      <c r="B26" s="60" t="s">
        <v>120</v>
      </c>
      <c r="C26" s="78">
        <f>Report!J57</f>
        <v>0</v>
      </c>
      <c r="J26" s="68">
        <f>IF(C24=C40,1,O26)</f>
        <v>1</v>
      </c>
      <c r="K26" s="69"/>
      <c r="L26" s="69" t="s">
        <v>20</v>
      </c>
      <c r="O26" s="60" t="s">
        <v>202</v>
      </c>
    </row>
    <row r="27" spans="2:15" x14ac:dyDescent="0.3">
      <c r="C27" s="78"/>
    </row>
    <row r="28" spans="2:15" x14ac:dyDescent="0.3">
      <c r="B28" s="60" t="s">
        <v>121</v>
      </c>
      <c r="C28" s="78">
        <f>Report!M57</f>
        <v>0</v>
      </c>
      <c r="J28" s="68" t="str">
        <f>IF(C42=0,O28,1)</f>
        <v>Report the PROPOSED Minimum Top of Road Elevation and datum in the appropriate fields below.</v>
      </c>
      <c r="L28" s="69" t="s">
        <v>20</v>
      </c>
      <c r="O28" s="60" t="s">
        <v>148</v>
      </c>
    </row>
    <row r="29" spans="2:15" x14ac:dyDescent="0.3">
      <c r="C29" s="78"/>
    </row>
    <row r="30" spans="2:15" x14ac:dyDescent="0.3">
      <c r="B30" s="60" t="s">
        <v>133</v>
      </c>
      <c r="C30" s="78">
        <f>Report!F60</f>
        <v>0</v>
      </c>
      <c r="I30" s="79" t="str">
        <f>IF(J30=1,J32,J30)</f>
        <v>A datum is required for the Proposed Minimum Top of Road Elevation.  The project can not be assessed until a datum is reported.</v>
      </c>
      <c r="J30" s="68" t="str">
        <f>IF(C44=0,O30,1)</f>
        <v>A datum is required for the Proposed Minimum Top of Road Elevation.  The project can not be assessed until a datum is reported.</v>
      </c>
      <c r="L30" s="69" t="s">
        <v>20</v>
      </c>
      <c r="O30" s="60" t="s">
        <v>206</v>
      </c>
    </row>
    <row r="31" spans="2:15" x14ac:dyDescent="0.3">
      <c r="C31" s="78"/>
    </row>
    <row r="32" spans="2:15" x14ac:dyDescent="0.3">
      <c r="B32" s="60" t="s">
        <v>134</v>
      </c>
      <c r="C32" s="78">
        <f>Report!I60</f>
        <v>0</v>
      </c>
      <c r="J32" s="68" t="str">
        <f>IF(C24=C44,O34,O32)</f>
        <v>Continue on to Step 3</v>
      </c>
      <c r="L32" s="69" t="s">
        <v>20</v>
      </c>
      <c r="M32" s="69" t="s">
        <v>20</v>
      </c>
      <c r="O32" s="60" t="s">
        <v>207</v>
      </c>
    </row>
    <row r="33" spans="2:15" x14ac:dyDescent="0.3">
      <c r="C33" s="78"/>
    </row>
    <row r="34" spans="2:15" x14ac:dyDescent="0.3">
      <c r="B34" s="60" t="s">
        <v>135</v>
      </c>
      <c r="C34" s="78">
        <f>Report!J60</f>
        <v>0</v>
      </c>
      <c r="J34" s="72"/>
      <c r="L34" s="69" t="s">
        <v>20</v>
      </c>
      <c r="M34" s="69"/>
      <c r="O34" s="60" t="s">
        <v>154</v>
      </c>
    </row>
    <row r="35" spans="2:15" x14ac:dyDescent="0.3">
      <c r="C35" s="78"/>
    </row>
    <row r="36" spans="2:15" x14ac:dyDescent="0.3">
      <c r="B36" s="60" t="s">
        <v>136</v>
      </c>
      <c r="C36" s="78">
        <f>Report!M60</f>
        <v>0</v>
      </c>
    </row>
    <row r="37" spans="2:15" x14ac:dyDescent="0.3">
      <c r="C37" s="78"/>
      <c r="H37" s="76" t="s">
        <v>102</v>
      </c>
      <c r="I37" s="75">
        <f>IF(D5=2,IF(I39=1,IF(I43=1,IF(I53=1,O59,I53),I43),I39),1)</f>
        <v>1</v>
      </c>
      <c r="K37" s="69" t="s">
        <v>20</v>
      </c>
    </row>
    <row r="38" spans="2:15" x14ac:dyDescent="0.3">
      <c r="B38" s="60" t="s">
        <v>137</v>
      </c>
      <c r="C38" s="78">
        <f>Report!F63</f>
        <v>0</v>
      </c>
    </row>
    <row r="39" spans="2:15" x14ac:dyDescent="0.3">
      <c r="C39" s="78"/>
      <c r="I39" s="79">
        <f>IF(D5=2,IF(J39=1,J41,J39),1)</f>
        <v>1</v>
      </c>
      <c r="J39" s="68" t="str">
        <f>IF(C10=0,O39,1)</f>
        <v>Report the width of Pier Wrap being used.</v>
      </c>
      <c r="L39" s="69" t="s">
        <v>20</v>
      </c>
      <c r="O39" s="60" t="s">
        <v>131</v>
      </c>
    </row>
    <row r="40" spans="2:15" x14ac:dyDescent="0.3">
      <c r="B40" s="60" t="s">
        <v>138</v>
      </c>
      <c r="C40" s="78">
        <f>Report!I63</f>
        <v>0</v>
      </c>
    </row>
    <row r="41" spans="2:15" x14ac:dyDescent="0.3">
      <c r="C41" s="78"/>
      <c r="J41" s="68" t="str">
        <f>IF(C12=0,O41,1)</f>
        <v>Report the number of piers on the bridge.</v>
      </c>
      <c r="L41" s="69" t="s">
        <v>20</v>
      </c>
      <c r="O41" s="60" t="s">
        <v>132</v>
      </c>
    </row>
    <row r="42" spans="2:15" x14ac:dyDescent="0.3">
      <c r="B42" s="60" t="s">
        <v>139</v>
      </c>
      <c r="C42" s="78">
        <f>Report!J63</f>
        <v>0</v>
      </c>
      <c r="J42" s="72"/>
      <c r="L42" s="69"/>
    </row>
    <row r="43" spans="2:15" x14ac:dyDescent="0.3">
      <c r="C43" s="78"/>
      <c r="I43" s="79" t="str">
        <f>IF(J43=1,IF(J45=1,IF(J47=1,IF(J49=1,IF(J51=1,1,J51),J49),J47),J45),J43)</f>
        <v>Report the EXISTING Low Structure Elevation and datum in the appropriate fields below.</v>
      </c>
      <c r="J43" s="68" t="str">
        <f>IF(C22=0,O43,1)</f>
        <v>Report the EXISTING Low Structure Elevation and datum in the appropriate fields below.</v>
      </c>
      <c r="L43" s="69" t="s">
        <v>20</v>
      </c>
      <c r="O43" s="60" t="s">
        <v>124</v>
      </c>
    </row>
    <row r="44" spans="2:15" x14ac:dyDescent="0.3">
      <c r="B44" s="60" t="s">
        <v>140</v>
      </c>
      <c r="C44" s="78">
        <f>Report!M63</f>
        <v>0</v>
      </c>
    </row>
    <row r="45" spans="2:15" x14ac:dyDescent="0.3">
      <c r="J45" s="68" t="str">
        <f>IF(C24=0,O45,1)</f>
        <v>A datum is required for the EXISTING Low Structure Elevations.  The project can not be assessed until a datum is reported.</v>
      </c>
      <c r="L45" s="69" t="s">
        <v>20</v>
      </c>
      <c r="O45" s="60" t="s">
        <v>122</v>
      </c>
    </row>
    <row r="47" spans="2:15" x14ac:dyDescent="0.3">
      <c r="J47" s="68" t="str">
        <f>IF(C30=0,O47,1)</f>
        <v>Report the EXISTING High Structure Elevation and datum in the appropriate fields below.</v>
      </c>
      <c r="L47" s="69" t="s">
        <v>20</v>
      </c>
      <c r="O47" s="60" t="s">
        <v>141</v>
      </c>
    </row>
    <row r="48" spans="2:15" ht="15.6" x14ac:dyDescent="0.3">
      <c r="B48" s="60" t="s">
        <v>200</v>
      </c>
      <c r="C48" s="126" t="s">
        <v>5</v>
      </c>
    </row>
    <row r="49" spans="3:15" ht="15.6" x14ac:dyDescent="0.3">
      <c r="C49" s="126" t="s">
        <v>6</v>
      </c>
      <c r="J49" s="68" t="str">
        <f>IF(C32=0,O49,1)</f>
        <v>A datum is required for the EXISTING High Structure Elevations.  The project can not be assessed until a datum is reported.</v>
      </c>
      <c r="L49" s="69" t="s">
        <v>20</v>
      </c>
      <c r="O49" s="60" t="s">
        <v>142</v>
      </c>
    </row>
    <row r="51" spans="3:15" x14ac:dyDescent="0.3">
      <c r="J51" s="68">
        <f>IF(C24=C32,1,O51)</f>
        <v>1</v>
      </c>
      <c r="M51" s="69"/>
      <c r="O51" s="60" t="s">
        <v>220</v>
      </c>
    </row>
    <row r="52" spans="3:15" x14ac:dyDescent="0.3">
      <c r="J52" s="72"/>
      <c r="L52" s="69"/>
    </row>
    <row r="53" spans="3:15" x14ac:dyDescent="0.3">
      <c r="I53" s="79" t="str">
        <f>IF(J53=1,IF(J55=1,IF(J57=1,1,J57),J55),J53)</f>
        <v>Report the EXISTING Minimum Top of Road Elevation and datum in the appropriate fields below.</v>
      </c>
      <c r="J53" s="68" t="str">
        <f>IF(C38=0,O53,1)</f>
        <v>Report the EXISTING Minimum Top of Road Elevation and datum in the appropriate fields below.</v>
      </c>
      <c r="L53" s="69" t="s">
        <v>20</v>
      </c>
      <c r="O53" s="60" t="s">
        <v>146</v>
      </c>
    </row>
    <row r="55" spans="3:15" x14ac:dyDescent="0.3">
      <c r="J55" s="68" t="str">
        <f>IF(C40=0,O55,1)</f>
        <v>A datum is required for the EXISTING Minimum Top of Road Elevations.  The project can not be assessed until a datum is reported.</v>
      </c>
      <c r="L55" s="69" t="s">
        <v>20</v>
      </c>
      <c r="O55" s="60" t="s">
        <v>147</v>
      </c>
    </row>
    <row r="57" spans="3:15" x14ac:dyDescent="0.3">
      <c r="J57" s="68">
        <f>IF(C32=C40,1,O57)</f>
        <v>1</v>
      </c>
      <c r="L57" s="69" t="s">
        <v>20</v>
      </c>
      <c r="M57" s="69"/>
      <c r="O57" s="60" t="s">
        <v>219</v>
      </c>
    </row>
    <row r="58" spans="3:15" x14ac:dyDescent="0.3">
      <c r="I58" s="72"/>
      <c r="J58" s="72"/>
      <c r="K58" s="72"/>
      <c r="L58" s="72"/>
      <c r="M58" s="72"/>
      <c r="N58" s="72"/>
      <c r="O58" s="72"/>
    </row>
    <row r="59" spans="3:15" x14ac:dyDescent="0.3">
      <c r="O59" s="60" t="s">
        <v>154</v>
      </c>
    </row>
    <row r="60" spans="3:15" ht="15" thickBot="1" x14ac:dyDescent="0.35"/>
    <row r="61" spans="3:15" ht="15" thickBot="1" x14ac:dyDescent="0.35">
      <c r="H61" s="76" t="s">
        <v>178</v>
      </c>
      <c r="I61" s="77">
        <f>IF(D5=4,IF(J64=1,J66,J64),1)</f>
        <v>1</v>
      </c>
      <c r="K61" s="69" t="s">
        <v>20</v>
      </c>
    </row>
    <row r="62" spans="3:15" x14ac:dyDescent="0.3">
      <c r="H62" s="76"/>
      <c r="I62" s="121"/>
      <c r="K62" s="69"/>
    </row>
    <row r="64" spans="3:15" x14ac:dyDescent="0.3">
      <c r="J64" s="68" t="str">
        <f>IF(C18=0,O64,1)</f>
        <v>Report the Pre-eroded Cross Sectional Area and the Proposed Cross Sectional Area in the appropriate fields below.</v>
      </c>
      <c r="L64" s="69" t="s">
        <v>20</v>
      </c>
      <c r="O64" s="60" t="s">
        <v>198</v>
      </c>
    </row>
    <row r="66" spans="8:15" x14ac:dyDescent="0.3">
      <c r="J66" s="68" t="str">
        <f>IF(C20=0,O66,O68)</f>
        <v>Report the Proposed Cross Sectional Area in the appropriate fields below.</v>
      </c>
      <c r="L66" s="69" t="s">
        <v>20</v>
      </c>
      <c r="O66" s="60" t="s">
        <v>209</v>
      </c>
    </row>
    <row r="67" spans="8:15" x14ac:dyDescent="0.3">
      <c r="I67" s="72"/>
      <c r="L67" s="69" t="s">
        <v>20</v>
      </c>
    </row>
    <row r="68" spans="8:15" x14ac:dyDescent="0.3">
      <c r="O68" s="60" t="s">
        <v>154</v>
      </c>
    </row>
    <row r="71" spans="8:15" x14ac:dyDescent="0.3">
      <c r="H71" s="76" t="s">
        <v>101</v>
      </c>
      <c r="I71" s="75">
        <f>IF(D5=1,IF(I73=1,IF(I83=1,IF(I95=1,O108,I95),I83),I73),1)</f>
        <v>1</v>
      </c>
      <c r="L71" s="69" t="s">
        <v>20</v>
      </c>
    </row>
    <row r="73" spans="8:15" x14ac:dyDescent="0.3">
      <c r="I73" s="79" t="str">
        <f>IF(J73=1,IF(J75=1,IF(J77=1,IF(J79=1,IF(J81=1,1,J81),J79),J77),J75),J73)</f>
        <v>Report the EXISTING Low Structure Elevation and datum in the appropriate fields below.</v>
      </c>
      <c r="J73" s="68" t="str">
        <f>IF(C22=0,O73,1)</f>
        <v>Report the EXISTING Low Structure Elevation and datum in the appropriate fields below.</v>
      </c>
      <c r="L73" s="69" t="s">
        <v>20</v>
      </c>
      <c r="O73" s="60" t="s">
        <v>124</v>
      </c>
    </row>
    <row r="75" spans="8:15" x14ac:dyDescent="0.3">
      <c r="J75" s="68" t="str">
        <f>IF(C24=0,O75,1)</f>
        <v>A datum is required for the EXISTING Low Structure Elevations.  The project can not be assessed until a datum is reported.</v>
      </c>
      <c r="L75" s="69" t="s">
        <v>20</v>
      </c>
      <c r="O75" s="60" t="s">
        <v>122</v>
      </c>
    </row>
    <row r="77" spans="8:15" x14ac:dyDescent="0.3">
      <c r="J77" s="68" t="str">
        <f>IF(C26=0,O77,1)</f>
        <v>Report the PROPOSED Low Structure Elevation and datum in the appropriate fields below.</v>
      </c>
      <c r="L77" s="69" t="s">
        <v>20</v>
      </c>
      <c r="O77" s="60" t="s">
        <v>125</v>
      </c>
    </row>
    <row r="79" spans="8:15" x14ac:dyDescent="0.3">
      <c r="J79" s="68" t="str">
        <f>IF(C28=0,O79,1)</f>
        <v>A datum is required for the Proposed Low Structure Elevations.  The project can not be assessed until a datum is reported.</v>
      </c>
      <c r="L79" s="69" t="s">
        <v>20</v>
      </c>
      <c r="O79" s="60" t="s">
        <v>123</v>
      </c>
    </row>
    <row r="81" spans="9:15" x14ac:dyDescent="0.3">
      <c r="J81" s="68">
        <f>IF(C24=C28,1,O81)</f>
        <v>1</v>
      </c>
      <c r="M81" s="69" t="s">
        <v>20</v>
      </c>
      <c r="O81" s="60" t="s">
        <v>126</v>
      </c>
    </row>
    <row r="83" spans="9:15" x14ac:dyDescent="0.3">
      <c r="I83" s="79" t="str">
        <f>IF(J83=1,IF(J85=1,IF(J87=1,IF(J89=1,IF(J91=1,IF(J93=1,1,J93),J91),J89),J87),J85),J83)</f>
        <v>Report the EXISTING High Structure Elevation and datum in the appropriate fields below.</v>
      </c>
      <c r="J83" s="68" t="str">
        <f>IF(C30=0,O83,1)</f>
        <v>Report the EXISTING High Structure Elevation and datum in the appropriate fields below.</v>
      </c>
      <c r="L83" s="69" t="s">
        <v>20</v>
      </c>
      <c r="O83" s="60" t="s">
        <v>141</v>
      </c>
    </row>
    <row r="85" spans="9:15" x14ac:dyDescent="0.3">
      <c r="J85" s="68" t="str">
        <f>IF(C32=0,O85,1)</f>
        <v>A datum is required for the EXISTING High Structure Elevations.  The project can not be assessed until a datum is reported.</v>
      </c>
      <c r="L85" s="69" t="s">
        <v>20</v>
      </c>
      <c r="O85" s="60" t="s">
        <v>142</v>
      </c>
    </row>
    <row r="87" spans="9:15" x14ac:dyDescent="0.3">
      <c r="J87" s="68" t="str">
        <f>IF(C34=0,O87,1)</f>
        <v>Report the PROPOSED High Structure Elevation and datum in the appropriate fields below.</v>
      </c>
      <c r="L87" s="69" t="s">
        <v>20</v>
      </c>
      <c r="O87" s="60" t="s">
        <v>143</v>
      </c>
    </row>
    <row r="89" spans="9:15" x14ac:dyDescent="0.3">
      <c r="J89" s="68" t="str">
        <f>IF(C36=0,O89,1)</f>
        <v>A datum is required for the Proposed High Structure Elevations.  The project can not be assessed until a datum is reported.</v>
      </c>
      <c r="L89" s="69" t="s">
        <v>20</v>
      </c>
      <c r="O89" s="60" t="s">
        <v>144</v>
      </c>
    </row>
    <row r="91" spans="9:15" x14ac:dyDescent="0.3">
      <c r="J91" s="68">
        <f>IF(C32=C36,1,O91)</f>
        <v>1</v>
      </c>
      <c r="M91" s="69" t="s">
        <v>20</v>
      </c>
      <c r="O91" s="60" t="s">
        <v>145</v>
      </c>
    </row>
    <row r="92" spans="9:15" x14ac:dyDescent="0.3">
      <c r="J92" s="72"/>
      <c r="M92" s="69"/>
    </row>
    <row r="93" spans="9:15" x14ac:dyDescent="0.3">
      <c r="J93" s="68">
        <f>IF(C24=C36,1,O93)</f>
        <v>1</v>
      </c>
      <c r="M93" s="69"/>
      <c r="O93" s="60" t="s">
        <v>151</v>
      </c>
    </row>
    <row r="95" spans="9:15" x14ac:dyDescent="0.3">
      <c r="I95" s="79" t="str">
        <f>IF(J95=1,IF(J97=1,IF(J99=1,IF(J101=1,IF(J103=1,IF(J105=1,1,J105),J103),J101),J99),J97),J95)</f>
        <v>Report the EXISTING Minimum Top of Road Elevation and datum in the appropriate fields below.</v>
      </c>
      <c r="J95" s="68" t="str">
        <f>IF(C38=0,O95,1)</f>
        <v>Report the EXISTING Minimum Top of Road Elevation and datum in the appropriate fields below.</v>
      </c>
      <c r="L95" s="69" t="s">
        <v>20</v>
      </c>
      <c r="O95" s="60" t="s">
        <v>146</v>
      </c>
    </row>
    <row r="97" spans="10:15" x14ac:dyDescent="0.3">
      <c r="J97" s="68" t="str">
        <f>IF(C40=0,O97,1)</f>
        <v>A datum is required for the EXISTING Minimum Top of Road Elevations.  The project can not be assessed until a datum is reported.</v>
      </c>
      <c r="L97" s="69" t="s">
        <v>20</v>
      </c>
      <c r="O97" s="60" t="s">
        <v>147</v>
      </c>
    </row>
    <row r="99" spans="10:15" x14ac:dyDescent="0.3">
      <c r="J99" s="68" t="str">
        <f>IF(C42=0,O99,1)</f>
        <v>Report the PROPOSED Minimum Top of Road Elevation and datum in the appropriate fields below.</v>
      </c>
      <c r="L99" s="69" t="s">
        <v>20</v>
      </c>
      <c r="O99" s="60" t="s">
        <v>148</v>
      </c>
    </row>
    <row r="101" spans="10:15" x14ac:dyDescent="0.3">
      <c r="J101" s="68" t="str">
        <f>IF(C44=0,O101,1)</f>
        <v>A datum is required for the Proposed Minimum Top of Road Elevations.  The project can not be assessed until a datum is reported.</v>
      </c>
      <c r="L101" s="69" t="s">
        <v>20</v>
      </c>
      <c r="O101" s="60" t="s">
        <v>149</v>
      </c>
    </row>
    <row r="103" spans="10:15" x14ac:dyDescent="0.3">
      <c r="J103" s="68">
        <f>IF(C40=C44,1,O103)</f>
        <v>1</v>
      </c>
      <c r="M103" s="69" t="s">
        <v>20</v>
      </c>
      <c r="O103" s="60" t="s">
        <v>150</v>
      </c>
    </row>
    <row r="105" spans="10:15" x14ac:dyDescent="0.3">
      <c r="J105" s="68">
        <f>IF(C36=C44,1,O105)</f>
        <v>1</v>
      </c>
      <c r="L105" s="69" t="s">
        <v>20</v>
      </c>
      <c r="M105" s="69"/>
      <c r="O105" s="60" t="s">
        <v>152</v>
      </c>
    </row>
    <row r="108" spans="10:15" x14ac:dyDescent="0.3">
      <c r="O108" s="60" t="s">
        <v>154</v>
      </c>
    </row>
  </sheetData>
  <sheetProtection password="D111" sheet="1" objects="1" scenarios="1" selectLockedCells="1" selectUnlockedCells="1"/>
  <dataConsolidate/>
  <mergeCells count="1">
    <mergeCell ref="E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zoomScale="80" zoomScaleNormal="80" workbookViewId="0">
      <selection activeCell="F20" sqref="F20"/>
    </sheetView>
  </sheetViews>
  <sheetFormatPr defaultRowHeight="14.4" x14ac:dyDescent="0.3"/>
  <cols>
    <col min="1" max="1" width="9.109375" style="60"/>
    <col min="2" max="2" width="23" style="60" customWidth="1"/>
    <col min="3" max="3" width="26.88671875" style="60" customWidth="1"/>
    <col min="4" max="5" width="9.109375" style="60"/>
    <col min="6" max="6" width="39.6640625" style="60" customWidth="1"/>
    <col min="7" max="7" width="9.109375" style="60"/>
    <col min="8" max="8" width="10.44140625" style="60" customWidth="1"/>
    <col min="9" max="22" width="9.109375" style="60"/>
    <col min="23" max="23" width="3.88671875" style="60" customWidth="1"/>
    <col min="24" max="26" width="10.5546875" style="60" customWidth="1"/>
    <col min="27" max="27" width="3.33203125" style="60" customWidth="1"/>
    <col min="28" max="30" width="11.5546875" style="60" customWidth="1"/>
    <col min="31" max="31" width="3.5546875" style="60" customWidth="1"/>
    <col min="32" max="34" width="11.88671875" style="60" customWidth="1"/>
    <col min="35" max="35" width="3.5546875" style="60" customWidth="1"/>
    <col min="36" max="38" width="13.109375" style="60" customWidth="1"/>
    <col min="39" max="39" width="9.109375" style="60"/>
    <col min="40" max="40" width="41" style="60" customWidth="1"/>
    <col min="41" max="52" width="9.109375" style="60"/>
  </cols>
  <sheetData>
    <row r="1" spans="2:45" ht="15.75" customHeight="1" x14ac:dyDescent="0.3">
      <c r="E1" s="262" t="s">
        <v>112</v>
      </c>
      <c r="F1" s="262"/>
      <c r="O1" s="60" t="s">
        <v>113</v>
      </c>
      <c r="X1" s="60">
        <f>IF(C41=C45,1,IF(C45&gt;C41,2,3))</f>
        <v>1</v>
      </c>
      <c r="AB1" s="60">
        <f>IF(C25=C29,1,IF(C29&gt;C25,2,3))</f>
        <v>1</v>
      </c>
      <c r="AF1" s="60">
        <f>IF(C59&gt;C29,IF(C59&lt;C37,2,1),3)</f>
        <v>3</v>
      </c>
      <c r="AJ1" s="60">
        <f>IF(C59&gt;C25,IF(C59&lt;C33,2,1),3)</f>
        <v>3</v>
      </c>
      <c r="AO1" s="80"/>
      <c r="AP1" s="80"/>
      <c r="AQ1" s="80"/>
      <c r="AR1" s="80"/>
      <c r="AS1" s="80"/>
    </row>
    <row r="2" spans="2:45" ht="15.75" customHeight="1" thickBot="1" x14ac:dyDescent="0.35">
      <c r="B2" s="60" t="s">
        <v>115</v>
      </c>
      <c r="D2" s="265">
        <f>IF('Step 1'!H2='Step 1'!L21,1,2)</f>
        <v>2</v>
      </c>
      <c r="E2" s="60">
        <v>1</v>
      </c>
      <c r="F2" s="73" t="s">
        <v>5</v>
      </c>
      <c r="I2" s="81" t="str">
        <f>IF(I5=1,IF(I7=1,IF(I9=1,IF(I41=1,IF(I63=1,IF(I70=1,"Error",I70),I63),I41),I9),I7),I5)</f>
        <v>Complete Steps 1 and 2 before completing Step 3.</v>
      </c>
      <c r="J2" s="81"/>
      <c r="K2" s="69" t="s">
        <v>20</v>
      </c>
      <c r="L2" s="82" t="str">
        <f>IF(I2="See Results",IF(D8=1,M70,IF(D8=2,M41,IF(D8=3,M9,IF(D8=4,M63,"ERROR")))),"More information is needed to assess your project.")</f>
        <v>More information is needed to assess your project.</v>
      </c>
      <c r="M2" s="82"/>
      <c r="N2" s="69" t="s">
        <v>20</v>
      </c>
      <c r="P2" s="60" t="s">
        <v>179</v>
      </c>
      <c r="AO2" s="80"/>
      <c r="AP2" s="80"/>
      <c r="AQ2" s="80"/>
      <c r="AR2" s="80"/>
      <c r="AS2" s="80"/>
    </row>
    <row r="3" spans="2:45" ht="15.75" customHeight="1" thickBot="1" x14ac:dyDescent="0.35">
      <c r="D3" s="265"/>
      <c r="E3" s="60">
        <v>2</v>
      </c>
      <c r="F3" s="73" t="s">
        <v>6</v>
      </c>
      <c r="W3" s="83"/>
      <c r="X3" s="84" t="s">
        <v>53</v>
      </c>
      <c r="Y3" s="85"/>
      <c r="Z3" s="86"/>
      <c r="AA3" s="87"/>
      <c r="AB3" s="88" t="s">
        <v>80</v>
      </c>
      <c r="AC3" s="89"/>
      <c r="AD3" s="89"/>
      <c r="AE3" s="87"/>
      <c r="AF3" s="90" t="s">
        <v>54</v>
      </c>
      <c r="AG3" s="90"/>
      <c r="AH3" s="90"/>
      <c r="AI3" s="90"/>
      <c r="AJ3" s="90"/>
      <c r="AK3" s="90"/>
      <c r="AL3" s="91"/>
      <c r="AM3" s="92"/>
      <c r="AN3" s="93" t="s">
        <v>55</v>
      </c>
      <c r="AO3" s="80"/>
      <c r="AP3" s="94" t="str">
        <f>IF($AP$17="",IF($AP$27="",IF($AP$37="",IF($AP$47="",IF($AP$57="",IF($AP$67="",IF($AP$77="",IF($AP$82="","",$AP$82),$AP$77),$AP$67),$AP$57),$AP$47),$AP$37),$AP$27),$AP$17)</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Q3" s="80"/>
      <c r="AR3" s="80"/>
      <c r="AS3" s="80"/>
    </row>
    <row r="4" spans="2:45" ht="15.75" customHeight="1" x14ac:dyDescent="0.3">
      <c r="L4" s="82" t="str">
        <f>IF(I2="See Results",P2,"")</f>
        <v/>
      </c>
      <c r="N4" s="69" t="s">
        <v>20</v>
      </c>
      <c r="W4" s="83"/>
      <c r="X4" s="263" t="s">
        <v>56</v>
      </c>
      <c r="Y4" s="263"/>
      <c r="Z4" s="263"/>
      <c r="AA4" s="95"/>
      <c r="AB4" s="263" t="s">
        <v>57</v>
      </c>
      <c r="AC4" s="263"/>
      <c r="AD4" s="264"/>
      <c r="AE4" s="96"/>
      <c r="AF4" s="263" t="s">
        <v>58</v>
      </c>
      <c r="AG4" s="263"/>
      <c r="AH4" s="264"/>
      <c r="AI4" s="97"/>
      <c r="AJ4" s="263" t="s">
        <v>59</v>
      </c>
      <c r="AK4" s="263"/>
      <c r="AL4" s="264"/>
      <c r="AM4" s="96"/>
      <c r="AN4" s="98"/>
      <c r="AO4" s="80"/>
      <c r="AP4" s="80"/>
      <c r="AQ4" s="80"/>
      <c r="AR4" s="80"/>
      <c r="AS4" s="80"/>
    </row>
    <row r="5" spans="2:45" ht="15.75" customHeight="1" x14ac:dyDescent="0.3">
      <c r="B5" s="60" t="s">
        <v>157</v>
      </c>
      <c r="C5" s="99"/>
      <c r="D5" s="265">
        <f>IF('Step 2'!I2='Step 2'!O34,1,2)</f>
        <v>2</v>
      </c>
      <c r="E5" s="60">
        <v>1</v>
      </c>
      <c r="F5" s="73" t="s">
        <v>5</v>
      </c>
      <c r="I5" s="75" t="str">
        <f>IF(D2=1,1,O5)</f>
        <v>Complete Steps 1 and 2 before completing Step 3.</v>
      </c>
      <c r="K5" s="69" t="s">
        <v>20</v>
      </c>
      <c r="O5" s="60" t="s">
        <v>160</v>
      </c>
      <c r="W5" s="83"/>
      <c r="X5" s="263"/>
      <c r="Y5" s="263"/>
      <c r="Z5" s="263"/>
      <c r="AA5" s="95"/>
      <c r="AB5" s="264"/>
      <c r="AC5" s="264"/>
      <c r="AD5" s="264"/>
      <c r="AE5" s="96"/>
      <c r="AF5" s="264"/>
      <c r="AG5" s="264"/>
      <c r="AH5" s="264"/>
      <c r="AI5" s="97"/>
      <c r="AJ5" s="264"/>
      <c r="AK5" s="264"/>
      <c r="AL5" s="264"/>
      <c r="AM5" s="96"/>
      <c r="AN5" s="98"/>
      <c r="AO5" s="80"/>
      <c r="AP5" s="80"/>
      <c r="AQ5" s="80"/>
      <c r="AR5" s="80"/>
      <c r="AS5" s="80"/>
    </row>
    <row r="6" spans="2:45" ht="15.75" customHeight="1" x14ac:dyDescent="0.3">
      <c r="C6" s="99"/>
      <c r="D6" s="265"/>
      <c r="E6" s="60">
        <v>2</v>
      </c>
      <c r="F6" s="73" t="s">
        <v>6</v>
      </c>
      <c r="W6" s="83"/>
      <c r="X6" s="100" t="s">
        <v>60</v>
      </c>
      <c r="Y6" s="100" t="s">
        <v>61</v>
      </c>
      <c r="Z6" s="100" t="s">
        <v>62</v>
      </c>
      <c r="AA6" s="101"/>
      <c r="AB6" s="100" t="s">
        <v>60</v>
      </c>
      <c r="AC6" s="100" t="s">
        <v>61</v>
      </c>
      <c r="AD6" s="100" t="s">
        <v>63</v>
      </c>
      <c r="AE6" s="96"/>
      <c r="AF6" s="102" t="s">
        <v>64</v>
      </c>
      <c r="AG6" s="102" t="s">
        <v>65</v>
      </c>
      <c r="AH6" s="102" t="s">
        <v>66</v>
      </c>
      <c r="AI6" s="100"/>
      <c r="AJ6" s="102" t="s">
        <v>64</v>
      </c>
      <c r="AK6" s="102" t="s">
        <v>65</v>
      </c>
      <c r="AL6" s="102" t="s">
        <v>66</v>
      </c>
      <c r="AM6" s="100" t="s">
        <v>67</v>
      </c>
      <c r="AN6" s="103"/>
      <c r="AO6" s="80" t="s">
        <v>55</v>
      </c>
      <c r="AP6" s="80"/>
      <c r="AQ6" s="80"/>
      <c r="AR6" s="80"/>
      <c r="AS6" s="80"/>
    </row>
    <row r="7" spans="2:45" ht="15.75" customHeight="1" x14ac:dyDescent="0.3">
      <c r="I7" s="75" t="str">
        <f>IF(D5=1,1,O7)</f>
        <v>Complete Step 2 before completing Step 3.</v>
      </c>
      <c r="K7" s="69" t="s">
        <v>20</v>
      </c>
      <c r="O7" s="60" t="s">
        <v>208</v>
      </c>
      <c r="W7" s="104">
        <v>1</v>
      </c>
      <c r="X7" s="105" t="s">
        <v>68</v>
      </c>
      <c r="Y7" s="105"/>
      <c r="Z7" s="105"/>
      <c r="AA7" s="104">
        <v>1</v>
      </c>
      <c r="AB7" s="105">
        <v>1</v>
      </c>
      <c r="AC7" s="105"/>
      <c r="AD7" s="105"/>
      <c r="AE7" s="104">
        <v>1</v>
      </c>
      <c r="AF7" s="105" t="s">
        <v>68</v>
      </c>
      <c r="AG7" s="105"/>
      <c r="AH7" s="105"/>
      <c r="AI7" s="104">
        <v>1</v>
      </c>
      <c r="AJ7" s="105" t="s">
        <v>68</v>
      </c>
      <c r="AK7" s="105"/>
      <c r="AL7" s="105"/>
      <c r="AM7" s="106" t="s">
        <v>69</v>
      </c>
      <c r="AN7" s="107" t="s">
        <v>77</v>
      </c>
      <c r="AO7" s="80" t="str">
        <f>IF($X$1=$W7,IF($AB$1=$AA7,IF($AF$1=$AE7,IF($AJ$1=$AI7,AN7,""),""),""),"")</f>
        <v/>
      </c>
      <c r="AP7" s="108" t="s">
        <v>20</v>
      </c>
      <c r="AQ7" s="80"/>
      <c r="AR7" s="80"/>
      <c r="AS7" s="80"/>
    </row>
    <row r="8" spans="2:45" ht="15.75" customHeight="1" x14ac:dyDescent="0.3">
      <c r="B8" s="60" t="s">
        <v>116</v>
      </c>
      <c r="C8" s="265">
        <f>Report!M30</f>
        <v>0</v>
      </c>
      <c r="D8" s="265" t="str">
        <f>IF(C8="R-I-K",1,IF(C8="Pier Wrap",2,IF(C8="Widening",3,IF(C8="Scour",4,""))))</f>
        <v/>
      </c>
      <c r="E8" s="60">
        <v>1</v>
      </c>
      <c r="F8" s="73" t="s">
        <v>101</v>
      </c>
      <c r="W8" s="104">
        <v>1</v>
      </c>
      <c r="X8" s="105" t="s">
        <v>68</v>
      </c>
      <c r="Y8" s="105"/>
      <c r="Z8" s="105"/>
      <c r="AA8" s="104">
        <v>1</v>
      </c>
      <c r="AB8" s="105">
        <v>1</v>
      </c>
      <c r="AC8" s="105"/>
      <c r="AD8" s="105"/>
      <c r="AE8" s="104">
        <v>2</v>
      </c>
      <c r="AF8" s="105"/>
      <c r="AG8" s="105" t="s">
        <v>68</v>
      </c>
      <c r="AH8" s="105"/>
      <c r="AI8" s="104">
        <v>2</v>
      </c>
      <c r="AJ8" s="105"/>
      <c r="AK8" s="105" t="s">
        <v>68</v>
      </c>
      <c r="AL8" s="105"/>
      <c r="AM8" s="106" t="s">
        <v>69</v>
      </c>
      <c r="AN8" s="107" t="s">
        <v>77</v>
      </c>
      <c r="AO8" s="80" t="str">
        <f t="shared" ref="AO8:AO27" si="0">IF($X$1=$W8,IF($AB$1=$AA8,IF($AF$1=$AE8,IF($AJ$1=$AI8,AN8,""),""),""),"")</f>
        <v/>
      </c>
      <c r="AP8" s="108" t="s">
        <v>20</v>
      </c>
      <c r="AQ8" s="80"/>
      <c r="AR8" s="80"/>
      <c r="AS8" s="80"/>
    </row>
    <row r="9" spans="2:45" ht="15.75" customHeight="1" x14ac:dyDescent="0.3">
      <c r="C9" s="265"/>
      <c r="D9" s="265"/>
      <c r="E9" s="60">
        <v>2</v>
      </c>
      <c r="F9" s="73" t="s">
        <v>102</v>
      </c>
      <c r="H9" s="76" t="s">
        <v>103</v>
      </c>
      <c r="I9" s="75">
        <f>IF(D8=3,IF(H11=1,IF(H23=1,M9,H23),H11),1)</f>
        <v>1</v>
      </c>
      <c r="K9" s="69" t="s">
        <v>20</v>
      </c>
      <c r="M9" s="82" t="str">
        <f>IF(M11=1,IF(M17=1,IF(M21=1,O38,O21),M17),M11)</f>
        <v>No effect on the base flood elevation is expected since there is no proposed reduction in the waterway opening,  there is no proposed change to the existing road profile across the floodplain to affect any potential road overflow, and the proposed project is not lowering the existing low structure elevation.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v>
      </c>
      <c r="O9" s="69" t="s">
        <v>20</v>
      </c>
      <c r="W9" s="104">
        <v>1</v>
      </c>
      <c r="X9" s="105" t="s">
        <v>68</v>
      </c>
      <c r="Y9" s="105"/>
      <c r="Z9" s="105"/>
      <c r="AA9" s="104">
        <v>1</v>
      </c>
      <c r="AB9" s="105">
        <v>1</v>
      </c>
      <c r="AC9" s="105" t="s">
        <v>70</v>
      </c>
      <c r="AD9" s="105" t="s">
        <v>70</v>
      </c>
      <c r="AE9" s="104">
        <v>3</v>
      </c>
      <c r="AF9" s="105" t="s">
        <v>70</v>
      </c>
      <c r="AG9" s="105"/>
      <c r="AH9" s="105" t="s">
        <v>68</v>
      </c>
      <c r="AI9" s="104">
        <v>3</v>
      </c>
      <c r="AJ9" s="105" t="s">
        <v>70</v>
      </c>
      <c r="AK9" s="105" t="s">
        <v>70</v>
      </c>
      <c r="AL9" s="105" t="s">
        <v>68</v>
      </c>
      <c r="AM9" s="106" t="s">
        <v>69</v>
      </c>
      <c r="AN9" s="107" t="s">
        <v>77</v>
      </c>
      <c r="AO9" s="80" t="str">
        <f>IF($X$1=$W9,IF($AB$1=$AA9,IF($AF$1=$AE9,IF($AJ$1=$AI9,AN9,""),""),""),"")</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P9" s="108" t="s">
        <v>20</v>
      </c>
      <c r="AQ9" s="80"/>
      <c r="AR9" s="80"/>
      <c r="AS9" s="80"/>
    </row>
    <row r="10" spans="2:45" ht="15.75" customHeight="1" x14ac:dyDescent="0.3">
      <c r="C10" s="265"/>
      <c r="D10" s="265"/>
      <c r="E10" s="60">
        <v>3</v>
      </c>
      <c r="F10" s="73" t="s">
        <v>103</v>
      </c>
      <c r="W10" s="104">
        <v>1</v>
      </c>
      <c r="X10" s="105" t="s">
        <v>68</v>
      </c>
      <c r="Y10" s="105"/>
      <c r="Z10" s="105"/>
      <c r="AA10" s="104">
        <v>2</v>
      </c>
      <c r="AB10" s="105">
        <v>2</v>
      </c>
      <c r="AC10" s="105" t="s">
        <v>68</v>
      </c>
      <c r="AD10" s="105"/>
      <c r="AE10" s="104">
        <v>1</v>
      </c>
      <c r="AF10" s="105" t="s">
        <v>68</v>
      </c>
      <c r="AG10" s="105"/>
      <c r="AH10" s="105"/>
      <c r="AI10" s="104">
        <v>1</v>
      </c>
      <c r="AJ10" s="105" t="s">
        <v>68</v>
      </c>
      <c r="AK10" s="105"/>
      <c r="AL10" s="105"/>
      <c r="AM10" s="106" t="s">
        <v>69</v>
      </c>
      <c r="AN10" s="107" t="s">
        <v>78</v>
      </c>
      <c r="AO10" s="80" t="str">
        <f t="shared" si="0"/>
        <v/>
      </c>
      <c r="AP10" s="108" t="s">
        <v>20</v>
      </c>
      <c r="AQ10" s="80"/>
      <c r="AR10" s="80"/>
      <c r="AS10" s="80"/>
    </row>
    <row r="11" spans="2:45" ht="15.75" customHeight="1" x14ac:dyDescent="0.3">
      <c r="C11" s="120"/>
      <c r="D11" s="120"/>
      <c r="E11" s="60">
        <v>4</v>
      </c>
      <c r="F11" s="73" t="s">
        <v>178</v>
      </c>
      <c r="H11" s="79">
        <f>IF(D8=3,IF(I11=1,IF(I15=1,IF(I17=1,IF(I19=1,IF(I21=1,I23,I21),I19),I17),I15),I11),1)</f>
        <v>1</v>
      </c>
      <c r="I11" s="68">
        <f>IF(M11=1,1,"See Results")</f>
        <v>1</v>
      </c>
      <c r="L11" s="69" t="s">
        <v>20</v>
      </c>
      <c r="M11" s="79">
        <f>IF(C17=0,1,O11)</f>
        <v>1</v>
      </c>
      <c r="O11" s="60" t="s">
        <v>212</v>
      </c>
      <c r="W11" s="104"/>
      <c r="X11" s="105"/>
      <c r="Y11" s="105"/>
      <c r="Z11" s="105"/>
      <c r="AA11" s="104"/>
      <c r="AB11" s="105"/>
      <c r="AC11" s="105"/>
      <c r="AD11" s="105"/>
      <c r="AE11" s="104"/>
      <c r="AF11" s="105"/>
      <c r="AG11" s="105"/>
      <c r="AH11" s="105"/>
      <c r="AI11" s="104"/>
      <c r="AJ11" s="105"/>
      <c r="AK11" s="105"/>
      <c r="AL11" s="105"/>
      <c r="AM11" s="106"/>
      <c r="AN11" s="107"/>
      <c r="AO11" s="80"/>
      <c r="AP11" s="108"/>
      <c r="AQ11" s="80"/>
      <c r="AR11" s="80"/>
      <c r="AS11" s="80"/>
    </row>
    <row r="12" spans="2:45" ht="15.75" customHeight="1" x14ac:dyDescent="0.3">
      <c r="H12" s="72"/>
      <c r="I12" s="72"/>
      <c r="L12" s="69"/>
      <c r="W12" s="104">
        <v>1</v>
      </c>
      <c r="X12" s="105" t="s">
        <v>68</v>
      </c>
      <c r="Y12" s="105"/>
      <c r="Z12" s="105"/>
      <c r="AA12" s="104">
        <v>2</v>
      </c>
      <c r="AB12" s="105">
        <v>2</v>
      </c>
      <c r="AC12" s="105" t="s">
        <v>68</v>
      </c>
      <c r="AD12" s="105"/>
      <c r="AE12" s="104">
        <v>1</v>
      </c>
      <c r="AF12" s="105" t="s">
        <v>68</v>
      </c>
      <c r="AG12" s="105"/>
      <c r="AH12" s="105"/>
      <c r="AI12" s="104">
        <v>2</v>
      </c>
      <c r="AJ12" s="105"/>
      <c r="AK12" s="105" t="s">
        <v>68</v>
      </c>
      <c r="AL12" s="105"/>
      <c r="AM12" s="109" t="s">
        <v>71</v>
      </c>
      <c r="AN12" s="107" t="s">
        <v>75</v>
      </c>
      <c r="AO12" s="80" t="str">
        <f t="shared" si="0"/>
        <v/>
      </c>
      <c r="AP12" s="108" t="s">
        <v>20</v>
      </c>
      <c r="AQ12" s="80"/>
      <c r="AR12" s="80"/>
      <c r="AS12" s="80"/>
    </row>
    <row r="13" spans="2:45" ht="15.75" customHeight="1" x14ac:dyDescent="0.3">
      <c r="B13" s="60" t="s">
        <v>127</v>
      </c>
      <c r="C13" s="78">
        <f>Report!G48</f>
        <v>0</v>
      </c>
      <c r="H13" s="72"/>
      <c r="I13" s="68" t="str">
        <f>IF(C49=0,O13,1)</f>
        <v>Compute the waterway opening area for the EXISTING structure and and record it in the appropriate field below.</v>
      </c>
      <c r="K13" s="69" t="s">
        <v>20</v>
      </c>
      <c r="L13" s="69"/>
      <c r="O13" s="60" t="s">
        <v>168</v>
      </c>
      <c r="W13" s="104">
        <v>1</v>
      </c>
      <c r="X13" s="105" t="s">
        <v>68</v>
      </c>
      <c r="Y13" s="105"/>
      <c r="Z13" s="105"/>
      <c r="AA13" s="104">
        <v>2</v>
      </c>
      <c r="AB13" s="105">
        <v>2</v>
      </c>
      <c r="AC13" s="105" t="s">
        <v>68</v>
      </c>
      <c r="AD13" s="105"/>
      <c r="AE13" s="104">
        <v>1</v>
      </c>
      <c r="AF13" s="105" t="s">
        <v>68</v>
      </c>
      <c r="AG13" s="105" t="s">
        <v>70</v>
      </c>
      <c r="AH13" s="105"/>
      <c r="AI13" s="104">
        <v>3</v>
      </c>
      <c r="AJ13" s="105"/>
      <c r="AK13" s="105"/>
      <c r="AL13" s="105" t="s">
        <v>68</v>
      </c>
      <c r="AM13" s="109" t="s">
        <v>71</v>
      </c>
      <c r="AN13" s="107" t="s">
        <v>75</v>
      </c>
      <c r="AO13" s="80" t="str">
        <f t="shared" si="0"/>
        <v/>
      </c>
      <c r="AP13" s="108" t="s">
        <v>20</v>
      </c>
      <c r="AQ13" s="80"/>
      <c r="AR13" s="80"/>
      <c r="AS13" s="80"/>
    </row>
    <row r="14" spans="2:45" ht="15.75" customHeight="1" x14ac:dyDescent="0.3">
      <c r="C14" s="78"/>
      <c r="W14" s="104">
        <v>1</v>
      </c>
      <c r="X14" s="105" t="s">
        <v>68</v>
      </c>
      <c r="Y14" s="105"/>
      <c r="Z14" s="105"/>
      <c r="AA14" s="104">
        <v>2</v>
      </c>
      <c r="AB14" s="105">
        <v>2</v>
      </c>
      <c r="AC14" s="105" t="s">
        <v>68</v>
      </c>
      <c r="AD14" s="105"/>
      <c r="AE14" s="104">
        <v>2</v>
      </c>
      <c r="AF14" s="105"/>
      <c r="AG14" s="105" t="s">
        <v>68</v>
      </c>
      <c r="AH14" s="105"/>
      <c r="AI14" s="104">
        <v>1</v>
      </c>
      <c r="AJ14" s="105" t="s">
        <v>68</v>
      </c>
      <c r="AK14" s="105"/>
      <c r="AL14" s="105"/>
      <c r="AM14" s="110" t="s">
        <v>72</v>
      </c>
      <c r="AN14" s="107" t="s">
        <v>76</v>
      </c>
      <c r="AO14" s="80" t="str">
        <f t="shared" si="0"/>
        <v/>
      </c>
      <c r="AP14" s="108" t="s">
        <v>20</v>
      </c>
      <c r="AQ14" s="80"/>
      <c r="AR14" s="80"/>
      <c r="AS14" s="80"/>
    </row>
    <row r="15" spans="2:45" ht="15.75" customHeight="1" x14ac:dyDescent="0.3">
      <c r="B15" s="60" t="s">
        <v>130</v>
      </c>
      <c r="C15" s="78">
        <f>Report!K48</f>
        <v>0</v>
      </c>
      <c r="I15" s="68" t="str">
        <f>IF(C51=0,O15,1)</f>
        <v>Compute the waterway opening area for the PROPOSED structure and and record it in the appropriate field below.</v>
      </c>
      <c r="K15" s="69" t="s">
        <v>20</v>
      </c>
      <c r="L15" s="69" t="s">
        <v>20</v>
      </c>
      <c r="O15" s="60" t="s">
        <v>167</v>
      </c>
      <c r="W15" s="104">
        <v>1</v>
      </c>
      <c r="X15" s="105" t="s">
        <v>68</v>
      </c>
      <c r="Y15" s="105"/>
      <c r="Z15" s="105"/>
      <c r="AA15" s="104">
        <v>2</v>
      </c>
      <c r="AB15" s="105">
        <v>2</v>
      </c>
      <c r="AC15" s="105" t="s">
        <v>68</v>
      </c>
      <c r="AD15" s="105"/>
      <c r="AE15" s="104">
        <v>2</v>
      </c>
      <c r="AF15" s="105"/>
      <c r="AG15" s="105" t="s">
        <v>68</v>
      </c>
      <c r="AH15" s="105" t="s">
        <v>70</v>
      </c>
      <c r="AI15" s="104">
        <v>2</v>
      </c>
      <c r="AJ15" s="105"/>
      <c r="AK15" s="105" t="s">
        <v>68</v>
      </c>
      <c r="AL15" s="105" t="s">
        <v>70</v>
      </c>
      <c r="AM15" s="106" t="s">
        <v>69</v>
      </c>
      <c r="AN15" s="107" t="s">
        <v>78</v>
      </c>
      <c r="AO15" s="80" t="str">
        <f t="shared" si="0"/>
        <v/>
      </c>
      <c r="AP15" s="108" t="s">
        <v>20</v>
      </c>
      <c r="AQ15" s="80"/>
      <c r="AR15" s="80"/>
      <c r="AS15" s="80"/>
    </row>
    <row r="16" spans="2:45" ht="15.75" customHeight="1" x14ac:dyDescent="0.3">
      <c r="C16" s="78"/>
      <c r="W16" s="104">
        <v>1</v>
      </c>
      <c r="X16" s="105" t="s">
        <v>68</v>
      </c>
      <c r="Y16" s="105"/>
      <c r="Z16" s="105"/>
      <c r="AA16" s="104">
        <v>2</v>
      </c>
      <c r="AB16" s="105">
        <v>2</v>
      </c>
      <c r="AC16" s="105" t="s">
        <v>68</v>
      </c>
      <c r="AD16" s="105" t="s">
        <v>70</v>
      </c>
      <c r="AE16" s="104">
        <v>2</v>
      </c>
      <c r="AF16" s="105" t="s">
        <v>70</v>
      </c>
      <c r="AG16" s="105" t="s">
        <v>68</v>
      </c>
      <c r="AH16" s="105"/>
      <c r="AI16" s="104">
        <v>3</v>
      </c>
      <c r="AJ16" s="105" t="s">
        <v>70</v>
      </c>
      <c r="AK16" s="105"/>
      <c r="AL16" s="105" t="s">
        <v>68</v>
      </c>
      <c r="AM16" s="109" t="s">
        <v>71</v>
      </c>
      <c r="AN16" s="107" t="s">
        <v>75</v>
      </c>
      <c r="AO16" s="80" t="str">
        <f t="shared" si="0"/>
        <v/>
      </c>
      <c r="AP16" s="108" t="s">
        <v>20</v>
      </c>
      <c r="AQ16" s="80"/>
      <c r="AR16" s="80"/>
      <c r="AS16" s="80"/>
    </row>
    <row r="17" spans="2:45" ht="15.75" customHeight="1" x14ac:dyDescent="0.3">
      <c r="B17" s="60" t="s">
        <v>182</v>
      </c>
      <c r="C17" s="78">
        <f>Report!G51</f>
        <v>0</v>
      </c>
      <c r="I17" s="68">
        <f>IF(M17=1,1,"See Results")</f>
        <v>1</v>
      </c>
      <c r="L17" s="69" t="s">
        <v>20</v>
      </c>
      <c r="M17" s="79">
        <f>IF(C49&gt;C51,O17,1)</f>
        <v>1</v>
      </c>
      <c r="O17" s="60" t="s">
        <v>218</v>
      </c>
      <c r="W17" s="104">
        <v>1</v>
      </c>
      <c r="X17" s="105" t="s">
        <v>68</v>
      </c>
      <c r="Y17" s="105"/>
      <c r="Z17" s="105"/>
      <c r="AA17" s="104">
        <v>2</v>
      </c>
      <c r="AB17" s="105">
        <v>2</v>
      </c>
      <c r="AC17" s="105" t="s">
        <v>68</v>
      </c>
      <c r="AD17" s="105" t="s">
        <v>70</v>
      </c>
      <c r="AE17" s="104">
        <v>3</v>
      </c>
      <c r="AF17" s="105"/>
      <c r="AG17" s="105"/>
      <c r="AH17" s="105" t="s">
        <v>68</v>
      </c>
      <c r="AI17" s="104">
        <v>1</v>
      </c>
      <c r="AJ17" s="105" t="s">
        <v>68</v>
      </c>
      <c r="AK17" s="105"/>
      <c r="AL17" s="105"/>
      <c r="AM17" s="111" t="s">
        <v>73</v>
      </c>
      <c r="AN17" s="107" t="s">
        <v>84</v>
      </c>
      <c r="AO17" s="80" t="str">
        <f t="shared" si="0"/>
        <v/>
      </c>
      <c r="AP17" s="112" t="str">
        <f>IF(AO7="",IF(AO8="",IF(AO9="",IF(AO10="",IF(AO12="",IF(AO13="",IF(AO14="",IF(AO15="",IF(AO16="",IF(AO17="","",AO17),AO16),AO15),AO14),AO13),AO12),AO10),AO9),AO8),AO7)</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Q17" s="80"/>
      <c r="AR17" s="80"/>
      <c r="AS17" s="80"/>
    </row>
    <row r="18" spans="2:45" ht="15.75" customHeight="1" x14ac:dyDescent="0.3">
      <c r="C18" s="78"/>
      <c r="W18" s="104">
        <v>1</v>
      </c>
      <c r="X18" s="105" t="s">
        <v>68</v>
      </c>
      <c r="Y18" s="105"/>
      <c r="Z18" s="105"/>
      <c r="AA18" s="104">
        <v>2</v>
      </c>
      <c r="AB18" s="105">
        <v>2</v>
      </c>
      <c r="AC18" s="105" t="s">
        <v>68</v>
      </c>
      <c r="AD18" s="105" t="s">
        <v>70</v>
      </c>
      <c r="AE18" s="104">
        <v>3</v>
      </c>
      <c r="AF18" s="105"/>
      <c r="AG18" s="105" t="s">
        <v>70</v>
      </c>
      <c r="AH18" s="105" t="s">
        <v>68</v>
      </c>
      <c r="AI18" s="104">
        <v>2</v>
      </c>
      <c r="AJ18" s="105"/>
      <c r="AK18" s="105" t="s">
        <v>68</v>
      </c>
      <c r="AL18" s="105"/>
      <c r="AM18" s="106" t="s">
        <v>69</v>
      </c>
      <c r="AN18" s="107" t="s">
        <v>78</v>
      </c>
      <c r="AO18" s="80" t="str">
        <f t="shared" si="0"/>
        <v/>
      </c>
      <c r="AP18" s="108" t="s">
        <v>20</v>
      </c>
      <c r="AQ18" s="80"/>
      <c r="AR18" s="80"/>
      <c r="AS18" s="80"/>
    </row>
    <row r="19" spans="2:45" ht="15.75" customHeight="1" x14ac:dyDescent="0.3">
      <c r="B19" s="60" t="s">
        <v>183</v>
      </c>
      <c r="C19" s="78">
        <f>Report!K51</f>
        <v>0</v>
      </c>
      <c r="I19" s="68" t="str">
        <f>IF(C53=0,O19,1)</f>
        <v>Taking into account the guardrail configuration, does the proposed road profile across the floodplain of the proposed project, match exactly with no variation, to that of the existing profile? Answer question below.</v>
      </c>
      <c r="K19" s="69" t="s">
        <v>20</v>
      </c>
      <c r="O19" s="60" t="s">
        <v>174</v>
      </c>
      <c r="W19" s="104">
        <v>1</v>
      </c>
      <c r="X19" s="105" t="s">
        <v>68</v>
      </c>
      <c r="Y19" s="105"/>
      <c r="Z19" s="105"/>
      <c r="AA19" s="104">
        <v>2</v>
      </c>
      <c r="AB19" s="105">
        <v>2</v>
      </c>
      <c r="AC19" s="105" t="s">
        <v>68</v>
      </c>
      <c r="AD19" s="105" t="s">
        <v>70</v>
      </c>
      <c r="AE19" s="104">
        <v>3</v>
      </c>
      <c r="AF19" s="105"/>
      <c r="AG19" s="105"/>
      <c r="AH19" s="105" t="s">
        <v>68</v>
      </c>
      <c r="AI19" s="104">
        <v>3</v>
      </c>
      <c r="AJ19" s="105"/>
      <c r="AK19" s="105"/>
      <c r="AL19" s="105" t="s">
        <v>68</v>
      </c>
      <c r="AM19" s="106" t="s">
        <v>69</v>
      </c>
      <c r="AN19" s="107" t="s">
        <v>85</v>
      </c>
      <c r="AO19" s="80" t="str">
        <f t="shared" si="0"/>
        <v/>
      </c>
      <c r="AP19" s="108" t="s">
        <v>20</v>
      </c>
      <c r="AQ19" s="80"/>
      <c r="AR19" s="80"/>
      <c r="AS19" s="80"/>
    </row>
    <row r="20" spans="2:45" ht="15.75" customHeight="1" x14ac:dyDescent="0.3">
      <c r="C20" s="78"/>
      <c r="W20" s="104">
        <v>1</v>
      </c>
      <c r="X20" s="105" t="s">
        <v>68</v>
      </c>
      <c r="Y20" s="105"/>
      <c r="Z20" s="105"/>
      <c r="AA20" s="104">
        <v>3</v>
      </c>
      <c r="AB20" s="105">
        <v>3</v>
      </c>
      <c r="AC20" s="105" t="s">
        <v>70</v>
      </c>
      <c r="AD20" s="105" t="s">
        <v>68</v>
      </c>
      <c r="AE20" s="104">
        <v>1</v>
      </c>
      <c r="AF20" s="105" t="s">
        <v>68</v>
      </c>
      <c r="AG20" s="105"/>
      <c r="AH20" s="105"/>
      <c r="AI20" s="104">
        <v>1</v>
      </c>
      <c r="AJ20" s="105" t="s">
        <v>68</v>
      </c>
      <c r="AK20" s="105"/>
      <c r="AL20" s="105"/>
      <c r="AM20" s="110" t="s">
        <v>72</v>
      </c>
      <c r="AN20" s="107" t="s">
        <v>95</v>
      </c>
      <c r="AO20" s="80" t="str">
        <f t="shared" si="0"/>
        <v/>
      </c>
      <c r="AP20" s="108" t="s">
        <v>20</v>
      </c>
      <c r="AQ20" s="80"/>
      <c r="AR20" s="80"/>
      <c r="AS20" s="80"/>
    </row>
    <row r="21" spans="2:45" ht="15.75" customHeight="1" x14ac:dyDescent="0.3">
      <c r="B21" s="60" t="s">
        <v>195</v>
      </c>
      <c r="C21" s="78">
        <f>Report!G54</f>
        <v>0</v>
      </c>
      <c r="I21" s="68">
        <f>IF(M21=1,1,"See Results")</f>
        <v>1</v>
      </c>
      <c r="M21" s="114">
        <v>1</v>
      </c>
      <c r="W21" s="104">
        <v>1</v>
      </c>
      <c r="X21" s="105" t="s">
        <v>68</v>
      </c>
      <c r="Y21" s="105"/>
      <c r="Z21" s="105"/>
      <c r="AA21" s="104">
        <v>3</v>
      </c>
      <c r="AB21" s="105">
        <v>3</v>
      </c>
      <c r="AC21" s="105" t="s">
        <v>70</v>
      </c>
      <c r="AD21" s="105" t="s">
        <v>68</v>
      </c>
      <c r="AE21" s="104">
        <v>1</v>
      </c>
      <c r="AF21" s="105" t="s">
        <v>68</v>
      </c>
      <c r="AG21" s="105"/>
      <c r="AH21" s="105"/>
      <c r="AI21" s="104">
        <v>2</v>
      </c>
      <c r="AJ21" s="105"/>
      <c r="AK21" s="105" t="s">
        <v>68</v>
      </c>
      <c r="AL21" s="105"/>
      <c r="AM21" s="110" t="s">
        <v>72</v>
      </c>
      <c r="AN21" s="107" t="s">
        <v>95</v>
      </c>
      <c r="AO21" s="80" t="str">
        <f t="shared" si="0"/>
        <v/>
      </c>
      <c r="AP21" s="108" t="s">
        <v>20</v>
      </c>
      <c r="AQ21" s="80"/>
      <c r="AR21" s="80"/>
      <c r="AS21" s="80"/>
    </row>
    <row r="22" spans="2:45" ht="15.75" customHeight="1" x14ac:dyDescent="0.3">
      <c r="C22" s="78"/>
      <c r="W22" s="104">
        <v>1</v>
      </c>
      <c r="X22" s="105" t="s">
        <v>68</v>
      </c>
      <c r="Y22" s="105"/>
      <c r="Z22" s="105"/>
      <c r="AA22" s="104">
        <v>3</v>
      </c>
      <c r="AB22" s="105">
        <v>3</v>
      </c>
      <c r="AC22" s="105" t="s">
        <v>70</v>
      </c>
      <c r="AD22" s="105" t="s">
        <v>68</v>
      </c>
      <c r="AE22" s="104">
        <v>1</v>
      </c>
      <c r="AF22" s="105" t="s">
        <v>68</v>
      </c>
      <c r="AG22" s="105" t="s">
        <v>70</v>
      </c>
      <c r="AH22" s="105"/>
      <c r="AI22" s="104">
        <v>3</v>
      </c>
      <c r="AJ22" s="105"/>
      <c r="AK22" s="105"/>
      <c r="AL22" s="105" t="s">
        <v>68</v>
      </c>
      <c r="AM22" s="110" t="s">
        <v>72</v>
      </c>
      <c r="AN22" s="107" t="s">
        <v>95</v>
      </c>
      <c r="AO22" s="80" t="str">
        <f t="shared" si="0"/>
        <v/>
      </c>
      <c r="AP22" s="108" t="s">
        <v>20</v>
      </c>
      <c r="AQ22" s="80"/>
      <c r="AR22" s="80"/>
      <c r="AS22" s="80"/>
    </row>
    <row r="23" spans="2:45" ht="15.75" customHeight="1" x14ac:dyDescent="0.3">
      <c r="B23" s="60" t="s">
        <v>194</v>
      </c>
      <c r="C23" s="78">
        <f>Report!K54</f>
        <v>0</v>
      </c>
      <c r="H23" s="79">
        <f>IF(D8=3,IF(I25=1,IF(I27=1,IF(I29=1,IF(I31=1,IF(I33=1,M9,I33),I31),I29),I27),I25),1)</f>
        <v>1</v>
      </c>
      <c r="I23" s="68">
        <f>IF(C56=0,IF(D53=2,O23,1),1)</f>
        <v>1</v>
      </c>
      <c r="L23" s="69" t="s">
        <v>20</v>
      </c>
      <c r="O23" s="60" t="s">
        <v>175</v>
      </c>
      <c r="W23" s="104">
        <v>1</v>
      </c>
      <c r="X23" s="105" t="s">
        <v>68</v>
      </c>
      <c r="Y23" s="105"/>
      <c r="Z23" s="105"/>
      <c r="AA23" s="104">
        <v>3</v>
      </c>
      <c r="AB23" s="105">
        <v>3</v>
      </c>
      <c r="AC23" s="105" t="s">
        <v>70</v>
      </c>
      <c r="AD23" s="105" t="s">
        <v>68</v>
      </c>
      <c r="AE23" s="104">
        <v>2</v>
      </c>
      <c r="AF23" s="105"/>
      <c r="AG23" s="105" t="s">
        <v>68</v>
      </c>
      <c r="AH23" s="105"/>
      <c r="AI23" s="104">
        <v>1</v>
      </c>
      <c r="AJ23" s="105" t="s">
        <v>68</v>
      </c>
      <c r="AK23" s="105"/>
      <c r="AL23" s="105"/>
      <c r="AM23" s="109" t="s">
        <v>71</v>
      </c>
      <c r="AN23" s="107" t="s">
        <v>75</v>
      </c>
      <c r="AO23" s="80" t="str">
        <f t="shared" si="0"/>
        <v/>
      </c>
      <c r="AP23" s="108" t="s">
        <v>20</v>
      </c>
      <c r="AQ23" s="80"/>
      <c r="AR23" s="80"/>
      <c r="AS23" s="80"/>
    </row>
    <row r="24" spans="2:45" ht="15.75" customHeight="1" x14ac:dyDescent="0.3">
      <c r="C24" s="78"/>
      <c r="W24" s="104">
        <v>1</v>
      </c>
      <c r="X24" s="105" t="s">
        <v>68</v>
      </c>
      <c r="Y24" s="105"/>
      <c r="Z24" s="105"/>
      <c r="AA24" s="104">
        <v>3</v>
      </c>
      <c r="AB24" s="105">
        <v>3</v>
      </c>
      <c r="AC24" s="105" t="s">
        <v>70</v>
      </c>
      <c r="AD24" s="105" t="s">
        <v>68</v>
      </c>
      <c r="AE24" s="104">
        <v>2</v>
      </c>
      <c r="AF24" s="105"/>
      <c r="AG24" s="105" t="s">
        <v>68</v>
      </c>
      <c r="AH24" s="105" t="s">
        <v>70</v>
      </c>
      <c r="AI24" s="104">
        <v>2</v>
      </c>
      <c r="AJ24" s="105"/>
      <c r="AK24" s="105" t="s">
        <v>68</v>
      </c>
      <c r="AL24" s="105" t="s">
        <v>70</v>
      </c>
      <c r="AM24" s="110" t="s">
        <v>72</v>
      </c>
      <c r="AN24" s="107" t="s">
        <v>95</v>
      </c>
      <c r="AO24" s="80" t="str">
        <f t="shared" si="0"/>
        <v/>
      </c>
      <c r="AP24" s="108" t="s">
        <v>20</v>
      </c>
      <c r="AQ24" s="80"/>
      <c r="AR24" s="80"/>
      <c r="AS24" s="80"/>
    </row>
    <row r="25" spans="2:45" ht="15.75" customHeight="1" x14ac:dyDescent="0.3">
      <c r="B25" s="60" t="s">
        <v>118</v>
      </c>
      <c r="C25" s="78">
        <f>Report!F57</f>
        <v>0</v>
      </c>
      <c r="I25" s="68" t="str">
        <f>IF(C59=0,O25,1)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25" s="69" t="s">
        <v>20</v>
      </c>
      <c r="O25" s="60" t="s">
        <v>42</v>
      </c>
      <c r="W25" s="104">
        <v>1</v>
      </c>
      <c r="X25" s="105" t="s">
        <v>68</v>
      </c>
      <c r="Y25" s="105"/>
      <c r="Z25" s="105"/>
      <c r="AA25" s="104">
        <v>3</v>
      </c>
      <c r="AB25" s="105">
        <v>3</v>
      </c>
      <c r="AC25" s="105" t="s">
        <v>70</v>
      </c>
      <c r="AD25" s="105" t="s">
        <v>68</v>
      </c>
      <c r="AE25" s="104">
        <v>2</v>
      </c>
      <c r="AF25" s="105" t="s">
        <v>70</v>
      </c>
      <c r="AG25" s="105" t="s">
        <v>68</v>
      </c>
      <c r="AH25" s="105"/>
      <c r="AI25" s="104">
        <v>3</v>
      </c>
      <c r="AJ25" s="105" t="s">
        <v>70</v>
      </c>
      <c r="AK25" s="105"/>
      <c r="AL25" s="105" t="s">
        <v>68</v>
      </c>
      <c r="AM25" s="110" t="s">
        <v>72</v>
      </c>
      <c r="AN25" s="107" t="s">
        <v>95</v>
      </c>
      <c r="AO25" s="80" t="str">
        <f t="shared" si="0"/>
        <v/>
      </c>
      <c r="AP25" s="108" t="s">
        <v>20</v>
      </c>
      <c r="AQ25" s="80"/>
      <c r="AR25" s="80"/>
      <c r="AS25" s="80"/>
    </row>
    <row r="26" spans="2:45" ht="15.75" customHeight="1" x14ac:dyDescent="0.3">
      <c r="C26" s="78"/>
      <c r="W26" s="104">
        <v>1</v>
      </c>
      <c r="X26" s="105" t="s">
        <v>68</v>
      </c>
      <c r="Y26" s="105"/>
      <c r="Z26" s="105"/>
      <c r="AA26" s="104">
        <v>3</v>
      </c>
      <c r="AB26" s="105">
        <v>3</v>
      </c>
      <c r="AC26" s="105" t="s">
        <v>70</v>
      </c>
      <c r="AD26" s="105" t="s">
        <v>68</v>
      </c>
      <c r="AE26" s="104">
        <v>3</v>
      </c>
      <c r="AF26" s="105"/>
      <c r="AG26" s="105"/>
      <c r="AH26" s="105" t="s">
        <v>68</v>
      </c>
      <c r="AI26" s="104">
        <v>1</v>
      </c>
      <c r="AJ26" s="105" t="s">
        <v>68</v>
      </c>
      <c r="AK26" s="105"/>
      <c r="AL26" s="105"/>
      <c r="AM26" s="109" t="s">
        <v>71</v>
      </c>
      <c r="AN26" s="107" t="s">
        <v>75</v>
      </c>
      <c r="AO26" s="80" t="str">
        <f t="shared" si="0"/>
        <v/>
      </c>
      <c r="AP26" s="108" t="s">
        <v>20</v>
      </c>
      <c r="AQ26" s="80"/>
      <c r="AR26" s="80"/>
      <c r="AS26" s="80"/>
    </row>
    <row r="27" spans="2:45" ht="15.75" customHeight="1" x14ac:dyDescent="0.3">
      <c r="B27" s="60" t="s">
        <v>119</v>
      </c>
      <c r="C27" s="78">
        <f>Report!I57</f>
        <v>0</v>
      </c>
      <c r="I27" s="68" t="str">
        <f>IF(C61=0,O27,1)</f>
        <v>A datum is required for the Base Flood Elevation.  The project can not be assessed until a datum is reported.</v>
      </c>
      <c r="K27" s="69" t="s">
        <v>20</v>
      </c>
      <c r="O27" s="60" t="s">
        <v>163</v>
      </c>
      <c r="W27" s="104">
        <v>1</v>
      </c>
      <c r="X27" s="105" t="s">
        <v>68</v>
      </c>
      <c r="Y27" s="105"/>
      <c r="Z27" s="105"/>
      <c r="AA27" s="104">
        <v>3</v>
      </c>
      <c r="AB27" s="105">
        <v>3</v>
      </c>
      <c r="AC27" s="105" t="s">
        <v>70</v>
      </c>
      <c r="AD27" s="105" t="s">
        <v>68</v>
      </c>
      <c r="AE27" s="104">
        <v>3</v>
      </c>
      <c r="AF27" s="105"/>
      <c r="AG27" s="105" t="s">
        <v>70</v>
      </c>
      <c r="AH27" s="105" t="s">
        <v>68</v>
      </c>
      <c r="AI27" s="104">
        <v>2</v>
      </c>
      <c r="AJ27" s="105"/>
      <c r="AK27" s="105" t="s">
        <v>68</v>
      </c>
      <c r="AL27" s="105"/>
      <c r="AM27" s="109" t="s">
        <v>71</v>
      </c>
      <c r="AN27" s="107" t="s">
        <v>75</v>
      </c>
      <c r="AO27" s="80" t="str">
        <f t="shared" si="0"/>
        <v/>
      </c>
      <c r="AP27" s="112" t="str">
        <f>IF(AO18="",IF(AO19="",IF(AO20="",IF(AO21="",IF(AO22="",IF(AO23="",IF(AO24="",IF(AO25="",IF(AO26="",IF(AO27="","",AO27),AO26),AO25),AO24),AO23),AO22),AO21),AO20),AO19),AO18)</f>
        <v/>
      </c>
      <c r="AQ27" s="80"/>
      <c r="AR27" s="80"/>
      <c r="AS27" s="80"/>
    </row>
    <row r="28" spans="2:45" ht="15.75" customHeight="1" x14ac:dyDescent="0.3">
      <c r="C28" s="78"/>
      <c r="W28" s="104">
        <v>1</v>
      </c>
      <c r="X28" s="105" t="s">
        <v>68</v>
      </c>
      <c r="Y28" s="105"/>
      <c r="Z28" s="105"/>
      <c r="AA28" s="104">
        <v>3</v>
      </c>
      <c r="AB28" s="105">
        <v>3</v>
      </c>
      <c r="AC28" s="105" t="s">
        <v>70</v>
      </c>
      <c r="AD28" s="105" t="s">
        <v>68</v>
      </c>
      <c r="AE28" s="104">
        <v>3</v>
      </c>
      <c r="AF28" s="105"/>
      <c r="AG28" s="105"/>
      <c r="AH28" s="105" t="s">
        <v>68</v>
      </c>
      <c r="AI28" s="104">
        <v>3</v>
      </c>
      <c r="AJ28" s="105"/>
      <c r="AK28" s="105"/>
      <c r="AL28" s="105" t="s">
        <v>68</v>
      </c>
      <c r="AM28" s="106" t="s">
        <v>69</v>
      </c>
      <c r="AN28" s="107" t="s">
        <v>86</v>
      </c>
      <c r="AO28" s="80" t="str">
        <f>IF($X$1=$W28,IF($AB$1=$AA28,IF($AF$1=$AE28,IF($AJ$1=$AI28,AN28,""),""),""),"")</f>
        <v/>
      </c>
      <c r="AP28" s="108" t="s">
        <v>20</v>
      </c>
      <c r="AQ28" s="80"/>
      <c r="AR28" s="80"/>
      <c r="AS28" s="80"/>
    </row>
    <row r="29" spans="2:45" ht="15.75" customHeight="1" x14ac:dyDescent="0.3">
      <c r="B29" s="60" t="s">
        <v>120</v>
      </c>
      <c r="C29" s="78">
        <f>Report!J57</f>
        <v>0</v>
      </c>
      <c r="I29" s="68">
        <f>IF(C61=C31,1,O29)</f>
        <v>1</v>
      </c>
      <c r="K29" s="69" t="s">
        <v>20</v>
      </c>
      <c r="O29" s="60" t="s">
        <v>187</v>
      </c>
      <c r="W29" s="104">
        <v>2</v>
      </c>
      <c r="X29" s="105"/>
      <c r="Y29" s="105" t="s">
        <v>68</v>
      </c>
      <c r="Z29" s="105"/>
      <c r="AA29" s="104">
        <v>1</v>
      </c>
      <c r="AB29" s="105">
        <v>1</v>
      </c>
      <c r="AC29" s="105"/>
      <c r="AD29" s="105"/>
      <c r="AE29" s="104">
        <v>1</v>
      </c>
      <c r="AF29" s="105" t="s">
        <v>68</v>
      </c>
      <c r="AG29" s="105"/>
      <c r="AH29" s="105"/>
      <c r="AI29" s="104">
        <v>1</v>
      </c>
      <c r="AJ29" s="105" t="s">
        <v>68</v>
      </c>
      <c r="AK29" s="105"/>
      <c r="AL29" s="105"/>
      <c r="AM29" s="110" t="s">
        <v>72</v>
      </c>
      <c r="AN29" s="107" t="s">
        <v>94</v>
      </c>
      <c r="AO29" s="80" t="str">
        <f t="shared" ref="AO29:AO82" si="1">IF($X$1=$W29,IF($AB$1=$AA29,IF($AF$1=$AE29,IF($AJ$1=$AI29,AN29,""),""),""),"")</f>
        <v/>
      </c>
      <c r="AP29" s="108" t="s">
        <v>20</v>
      </c>
      <c r="AQ29" s="80"/>
      <c r="AR29" s="80"/>
      <c r="AS29" s="80"/>
    </row>
    <row r="30" spans="2:45" ht="15.75" customHeight="1" x14ac:dyDescent="0.3">
      <c r="C30" s="78"/>
      <c r="W30" s="104">
        <v>2</v>
      </c>
      <c r="X30" s="105"/>
      <c r="Y30" s="105" t="s">
        <v>68</v>
      </c>
      <c r="Z30" s="105"/>
      <c r="AA30" s="104">
        <v>1</v>
      </c>
      <c r="AB30" s="105">
        <v>1</v>
      </c>
      <c r="AC30" s="105"/>
      <c r="AD30" s="105"/>
      <c r="AE30" s="104">
        <v>1</v>
      </c>
      <c r="AF30" s="105" t="s">
        <v>68</v>
      </c>
      <c r="AG30" s="105"/>
      <c r="AH30" s="105"/>
      <c r="AI30" s="104">
        <v>2</v>
      </c>
      <c r="AJ30" s="105"/>
      <c r="AK30" s="105" t="s">
        <v>68</v>
      </c>
      <c r="AL30" s="105"/>
      <c r="AM30" s="110" t="s">
        <v>72</v>
      </c>
      <c r="AN30" s="107" t="s">
        <v>94</v>
      </c>
      <c r="AO30" s="80" t="str">
        <f t="shared" si="1"/>
        <v/>
      </c>
      <c r="AP30" s="108" t="s">
        <v>20</v>
      </c>
      <c r="AQ30" s="80"/>
      <c r="AR30" s="80"/>
      <c r="AS30" s="80"/>
    </row>
    <row r="31" spans="2:45" ht="15.75" customHeight="1" x14ac:dyDescent="0.3">
      <c r="B31" s="60" t="s">
        <v>121</v>
      </c>
      <c r="C31" s="78">
        <f>Report!M57</f>
        <v>0</v>
      </c>
      <c r="I31" s="68" t="str">
        <f>IF(D63=0,O31,1)</f>
        <v>Indicate the source of the BFE.</v>
      </c>
      <c r="K31" s="69" t="s">
        <v>20</v>
      </c>
      <c r="O31" s="60" t="s">
        <v>29</v>
      </c>
      <c r="W31" s="104">
        <v>2</v>
      </c>
      <c r="X31" s="105"/>
      <c r="Y31" s="105" t="s">
        <v>68</v>
      </c>
      <c r="Z31" s="105"/>
      <c r="AA31" s="104">
        <v>1</v>
      </c>
      <c r="AB31" s="105">
        <v>1</v>
      </c>
      <c r="AC31" s="105"/>
      <c r="AD31" s="105"/>
      <c r="AE31" s="104">
        <v>1</v>
      </c>
      <c r="AF31" s="105" t="s">
        <v>68</v>
      </c>
      <c r="AG31" s="105"/>
      <c r="AH31" s="105"/>
      <c r="AI31" s="104">
        <v>3</v>
      </c>
      <c r="AJ31" s="105"/>
      <c r="AK31" s="105"/>
      <c r="AL31" s="105" t="s">
        <v>68</v>
      </c>
      <c r="AM31" s="110" t="s">
        <v>72</v>
      </c>
      <c r="AN31" s="107" t="s">
        <v>94</v>
      </c>
      <c r="AO31" s="80" t="str">
        <f t="shared" si="1"/>
        <v/>
      </c>
      <c r="AP31" s="108" t="s">
        <v>20</v>
      </c>
      <c r="AQ31" s="80"/>
      <c r="AR31" s="80"/>
      <c r="AS31" s="80"/>
    </row>
    <row r="32" spans="2:45" ht="15.75" customHeight="1" x14ac:dyDescent="0.3">
      <c r="C32" s="78"/>
      <c r="W32" s="104">
        <v>2</v>
      </c>
      <c r="X32" s="105"/>
      <c r="Y32" s="105" t="s">
        <v>68</v>
      </c>
      <c r="Z32" s="105"/>
      <c r="AA32" s="104">
        <v>1</v>
      </c>
      <c r="AB32" s="105">
        <v>1</v>
      </c>
      <c r="AC32" s="105"/>
      <c r="AD32" s="105"/>
      <c r="AE32" s="104">
        <v>2</v>
      </c>
      <c r="AF32" s="105"/>
      <c r="AG32" s="105" t="s">
        <v>68</v>
      </c>
      <c r="AH32" s="105"/>
      <c r="AI32" s="104">
        <v>1</v>
      </c>
      <c r="AJ32" s="105" t="s">
        <v>68</v>
      </c>
      <c r="AK32" s="105"/>
      <c r="AL32" s="105"/>
      <c r="AM32" s="110" t="s">
        <v>72</v>
      </c>
      <c r="AN32" s="107" t="s">
        <v>94</v>
      </c>
      <c r="AO32" s="80" t="str">
        <f t="shared" si="1"/>
        <v/>
      </c>
      <c r="AP32" s="108" t="s">
        <v>20</v>
      </c>
      <c r="AQ32" s="80"/>
      <c r="AR32" s="80"/>
      <c r="AS32" s="80"/>
    </row>
    <row r="33" spans="2:45" ht="15.75" customHeight="1" x14ac:dyDescent="0.3">
      <c r="B33" s="60" t="s">
        <v>133</v>
      </c>
      <c r="C33" s="78">
        <f>Report!F60</f>
        <v>0</v>
      </c>
      <c r="I33" s="68">
        <f>IF(C68=0,IF(D63=1,O33,IF(D63=2,O34,IF(D63=3,O35,IF(D63=4,O36,1)))),"See Results")</f>
        <v>1</v>
      </c>
      <c r="K33" s="69" t="s">
        <v>20</v>
      </c>
      <c r="O33" s="113" t="s">
        <v>50</v>
      </c>
      <c r="W33" s="104">
        <v>2</v>
      </c>
      <c r="X33" s="105"/>
      <c r="Y33" s="105" t="s">
        <v>68</v>
      </c>
      <c r="Z33" s="105"/>
      <c r="AA33" s="104">
        <v>1</v>
      </c>
      <c r="AB33" s="105">
        <v>1</v>
      </c>
      <c r="AC33" s="105"/>
      <c r="AD33" s="105"/>
      <c r="AE33" s="104">
        <v>2</v>
      </c>
      <c r="AF33" s="105"/>
      <c r="AG33" s="105" t="s">
        <v>68</v>
      </c>
      <c r="AH33" s="105"/>
      <c r="AI33" s="104">
        <v>2</v>
      </c>
      <c r="AJ33" s="105"/>
      <c r="AK33" s="105" t="s">
        <v>68</v>
      </c>
      <c r="AL33" s="105"/>
      <c r="AM33" s="106" t="s">
        <v>69</v>
      </c>
      <c r="AN33" s="107" t="s">
        <v>87</v>
      </c>
      <c r="AO33" s="80" t="str">
        <f t="shared" si="1"/>
        <v/>
      </c>
      <c r="AP33" s="108" t="s">
        <v>20</v>
      </c>
      <c r="AQ33" s="80"/>
      <c r="AR33" s="80"/>
      <c r="AS33" s="80"/>
    </row>
    <row r="34" spans="2:45" ht="15.75" customHeight="1" x14ac:dyDescent="0.3">
      <c r="C34" s="78"/>
      <c r="O34" s="113" t="s">
        <v>47</v>
      </c>
      <c r="W34" s="104">
        <v>2</v>
      </c>
      <c r="X34" s="105"/>
      <c r="Y34" s="105" t="s">
        <v>68</v>
      </c>
      <c r="Z34" s="105"/>
      <c r="AA34" s="104">
        <v>1</v>
      </c>
      <c r="AB34" s="105">
        <v>1</v>
      </c>
      <c r="AC34" s="105"/>
      <c r="AD34" s="105"/>
      <c r="AE34" s="104">
        <v>2</v>
      </c>
      <c r="AF34" s="105"/>
      <c r="AG34" s="105" t="s">
        <v>68</v>
      </c>
      <c r="AH34" s="105"/>
      <c r="AI34" s="104">
        <v>3</v>
      </c>
      <c r="AJ34" s="105"/>
      <c r="AK34" s="105"/>
      <c r="AL34" s="105" t="s">
        <v>68</v>
      </c>
      <c r="AM34" s="109" t="s">
        <v>71</v>
      </c>
      <c r="AN34" s="107" t="s">
        <v>75</v>
      </c>
      <c r="AO34" s="80" t="str">
        <f t="shared" si="1"/>
        <v/>
      </c>
      <c r="AP34" s="108" t="s">
        <v>20</v>
      </c>
      <c r="AQ34" s="80"/>
      <c r="AR34" s="80"/>
      <c r="AS34" s="80"/>
    </row>
    <row r="35" spans="2:45" ht="15.75" customHeight="1" x14ac:dyDescent="0.3">
      <c r="B35" s="60" t="s">
        <v>134</v>
      </c>
      <c r="C35" s="78">
        <f>Report!I60</f>
        <v>0</v>
      </c>
      <c r="O35" s="113" t="s">
        <v>48</v>
      </c>
      <c r="W35" s="104">
        <v>2</v>
      </c>
      <c r="X35" s="105"/>
      <c r="Y35" s="105" t="s">
        <v>68</v>
      </c>
      <c r="Z35" s="105"/>
      <c r="AA35" s="104">
        <v>1</v>
      </c>
      <c r="AB35" s="105">
        <v>1</v>
      </c>
      <c r="AC35" s="105"/>
      <c r="AD35" s="105"/>
      <c r="AE35" s="104">
        <v>3</v>
      </c>
      <c r="AF35" s="105"/>
      <c r="AG35" s="105"/>
      <c r="AH35" s="105" t="s">
        <v>68</v>
      </c>
      <c r="AI35" s="104">
        <v>1</v>
      </c>
      <c r="AJ35" s="105" t="s">
        <v>68</v>
      </c>
      <c r="AK35" s="105"/>
      <c r="AL35" s="105"/>
      <c r="AM35" s="109" t="s">
        <v>71</v>
      </c>
      <c r="AN35" s="107" t="s">
        <v>75</v>
      </c>
      <c r="AO35" s="80" t="str">
        <f t="shared" si="1"/>
        <v/>
      </c>
      <c r="AP35" s="108" t="s">
        <v>20</v>
      </c>
      <c r="AQ35" s="80"/>
      <c r="AR35" s="80"/>
      <c r="AS35" s="80"/>
    </row>
    <row r="36" spans="2:45" ht="15.75" customHeight="1" x14ac:dyDescent="0.3">
      <c r="C36" s="78"/>
      <c r="O36" s="113" t="s">
        <v>49</v>
      </c>
      <c r="W36" s="104">
        <v>2</v>
      </c>
      <c r="X36" s="105"/>
      <c r="Y36" s="105" t="s">
        <v>68</v>
      </c>
      <c r="Z36" s="105"/>
      <c r="AA36" s="104">
        <v>1</v>
      </c>
      <c r="AB36" s="105">
        <v>1</v>
      </c>
      <c r="AC36" s="105"/>
      <c r="AD36" s="105"/>
      <c r="AE36" s="104">
        <v>3</v>
      </c>
      <c r="AF36" s="105"/>
      <c r="AG36" s="105"/>
      <c r="AH36" s="105" t="s">
        <v>68</v>
      </c>
      <c r="AI36" s="104">
        <v>2</v>
      </c>
      <c r="AJ36" s="105"/>
      <c r="AK36" s="105" t="s">
        <v>68</v>
      </c>
      <c r="AL36" s="105"/>
      <c r="AM36" s="109" t="s">
        <v>71</v>
      </c>
      <c r="AN36" s="107" t="s">
        <v>75</v>
      </c>
      <c r="AO36" s="80" t="str">
        <f t="shared" si="1"/>
        <v/>
      </c>
      <c r="AP36" s="108" t="s">
        <v>20</v>
      </c>
      <c r="AQ36" s="80"/>
      <c r="AR36" s="80"/>
      <c r="AS36" s="80"/>
    </row>
    <row r="37" spans="2:45" ht="15.75" customHeight="1" x14ac:dyDescent="0.3">
      <c r="B37" s="60" t="s">
        <v>135</v>
      </c>
      <c r="C37" s="78">
        <f>Report!J60</f>
        <v>0</v>
      </c>
      <c r="W37" s="104">
        <v>2</v>
      </c>
      <c r="X37" s="105"/>
      <c r="Y37" s="105" t="s">
        <v>68</v>
      </c>
      <c r="Z37" s="105"/>
      <c r="AA37" s="104">
        <v>1</v>
      </c>
      <c r="AB37" s="105">
        <v>1</v>
      </c>
      <c r="AC37" s="105" t="s">
        <v>70</v>
      </c>
      <c r="AD37" s="105" t="s">
        <v>70</v>
      </c>
      <c r="AE37" s="104">
        <v>3</v>
      </c>
      <c r="AF37" s="105" t="s">
        <v>70</v>
      </c>
      <c r="AG37" s="105"/>
      <c r="AH37" s="105" t="s">
        <v>68</v>
      </c>
      <c r="AI37" s="104">
        <v>3</v>
      </c>
      <c r="AJ37" s="105" t="s">
        <v>70</v>
      </c>
      <c r="AK37" s="105" t="s">
        <v>70</v>
      </c>
      <c r="AL37" s="105" t="s">
        <v>68</v>
      </c>
      <c r="AM37" s="106" t="s">
        <v>69</v>
      </c>
      <c r="AN37" s="107" t="s">
        <v>87</v>
      </c>
      <c r="AO37" s="80" t="str">
        <f t="shared" si="1"/>
        <v/>
      </c>
      <c r="AP37" s="112" t="str">
        <f>IF(AO28="",IF(AO29="",IF(AO30="",IF(AO31="",IF(AO32="",IF(AO33="",IF(AO34="",IF(AO35="",IF(AO36="",IF(AO37="","",AO37),AO36),AO35),AO34),AO33),AO32),AO31),AO30),AO29),AO28)</f>
        <v/>
      </c>
      <c r="AQ37" s="80"/>
      <c r="AR37" s="80"/>
      <c r="AS37" s="80"/>
    </row>
    <row r="38" spans="2:45" ht="15.75" customHeight="1" x14ac:dyDescent="0.3">
      <c r="C38" s="78"/>
      <c r="L38" s="69" t="s">
        <v>20</v>
      </c>
      <c r="O38" s="60" t="s">
        <v>173</v>
      </c>
      <c r="W38" s="104">
        <v>2</v>
      </c>
      <c r="X38" s="105"/>
      <c r="Y38" s="105" t="s">
        <v>68</v>
      </c>
      <c r="Z38" s="105"/>
      <c r="AA38" s="104">
        <v>2</v>
      </c>
      <c r="AB38" s="105">
        <v>2</v>
      </c>
      <c r="AC38" s="105" t="s">
        <v>68</v>
      </c>
      <c r="AD38" s="105"/>
      <c r="AE38" s="104">
        <v>1</v>
      </c>
      <c r="AF38" s="105" t="s">
        <v>68</v>
      </c>
      <c r="AG38" s="105"/>
      <c r="AH38" s="105"/>
      <c r="AI38" s="104">
        <v>1</v>
      </c>
      <c r="AJ38" s="105" t="s">
        <v>68</v>
      </c>
      <c r="AK38" s="105"/>
      <c r="AL38" s="105"/>
      <c r="AM38" s="110" t="s">
        <v>72</v>
      </c>
      <c r="AN38" s="107" t="s">
        <v>94</v>
      </c>
      <c r="AO38" s="80" t="str">
        <f t="shared" si="1"/>
        <v/>
      </c>
      <c r="AP38" s="108" t="s">
        <v>20</v>
      </c>
      <c r="AQ38" s="80"/>
      <c r="AR38" s="80"/>
      <c r="AS38" s="80"/>
    </row>
    <row r="39" spans="2:45" ht="15.75" customHeight="1" thickBot="1" x14ac:dyDescent="0.35">
      <c r="B39" s="60" t="s">
        <v>136</v>
      </c>
      <c r="C39" s="78">
        <f>Report!M60</f>
        <v>0</v>
      </c>
      <c r="H39" s="128"/>
      <c r="I39" s="128"/>
      <c r="J39" s="128"/>
      <c r="K39" s="128"/>
      <c r="L39" s="128"/>
      <c r="M39" s="128"/>
      <c r="N39" s="128"/>
      <c r="O39" s="128"/>
      <c r="P39" s="128"/>
      <c r="Q39" s="128"/>
      <c r="R39" s="128"/>
      <c r="S39" s="128"/>
      <c r="T39" s="128"/>
      <c r="U39" s="128"/>
      <c r="V39" s="129"/>
      <c r="W39" s="104">
        <v>2</v>
      </c>
      <c r="X39" s="105"/>
      <c r="Y39" s="105" t="s">
        <v>68</v>
      </c>
      <c r="Z39" s="105"/>
      <c r="AA39" s="104">
        <v>2</v>
      </c>
      <c r="AB39" s="105">
        <v>2</v>
      </c>
      <c r="AC39" s="105" t="s">
        <v>68</v>
      </c>
      <c r="AD39" s="105"/>
      <c r="AE39" s="104">
        <v>1</v>
      </c>
      <c r="AF39" s="105" t="s">
        <v>68</v>
      </c>
      <c r="AG39" s="105"/>
      <c r="AH39" s="105"/>
      <c r="AI39" s="104">
        <v>2</v>
      </c>
      <c r="AJ39" s="105"/>
      <c r="AK39" s="105" t="s">
        <v>68</v>
      </c>
      <c r="AL39" s="105"/>
      <c r="AM39" s="109" t="s">
        <v>71</v>
      </c>
      <c r="AN39" s="107" t="s">
        <v>75</v>
      </c>
      <c r="AO39" s="80" t="str">
        <f t="shared" si="1"/>
        <v/>
      </c>
      <c r="AP39" s="108" t="s">
        <v>20</v>
      </c>
      <c r="AQ39" s="80"/>
      <c r="AR39" s="80"/>
      <c r="AS39" s="80"/>
    </row>
    <row r="40" spans="2:45" ht="15.75" customHeight="1" thickTop="1" x14ac:dyDescent="0.3">
      <c r="C40" s="78"/>
      <c r="H40" s="130"/>
      <c r="I40" s="130"/>
      <c r="J40" s="130"/>
      <c r="K40" s="130"/>
      <c r="L40" s="130"/>
      <c r="M40" s="130"/>
      <c r="N40" s="130"/>
      <c r="O40" s="130"/>
      <c r="P40" s="130"/>
      <c r="Q40" s="130"/>
      <c r="R40" s="130"/>
      <c r="S40" s="130"/>
      <c r="T40" s="130"/>
      <c r="U40" s="130"/>
      <c r="V40" s="131"/>
      <c r="W40" s="104">
        <v>2</v>
      </c>
      <c r="X40" s="105"/>
      <c r="Y40" s="105" t="s">
        <v>68</v>
      </c>
      <c r="Z40" s="105"/>
      <c r="AA40" s="104">
        <v>2</v>
      </c>
      <c r="AB40" s="105">
        <v>2</v>
      </c>
      <c r="AC40" s="105" t="s">
        <v>68</v>
      </c>
      <c r="AD40" s="105"/>
      <c r="AE40" s="104">
        <v>1</v>
      </c>
      <c r="AF40" s="105" t="s">
        <v>68</v>
      </c>
      <c r="AG40" s="105"/>
      <c r="AH40" s="105"/>
      <c r="AI40" s="104">
        <v>3</v>
      </c>
      <c r="AJ40" s="105"/>
      <c r="AK40" s="105"/>
      <c r="AL40" s="105" t="s">
        <v>68</v>
      </c>
      <c r="AM40" s="109" t="s">
        <v>71</v>
      </c>
      <c r="AN40" s="107" t="s">
        <v>75</v>
      </c>
      <c r="AO40" s="80" t="str">
        <f t="shared" si="1"/>
        <v/>
      </c>
      <c r="AP40" s="108" t="s">
        <v>20</v>
      </c>
      <c r="AQ40" s="80"/>
      <c r="AR40" s="80"/>
      <c r="AS40" s="80"/>
    </row>
    <row r="41" spans="2:45" ht="15.75" customHeight="1" x14ac:dyDescent="0.3">
      <c r="B41" s="60" t="s">
        <v>137</v>
      </c>
      <c r="C41" s="78">
        <f>Report!F63</f>
        <v>0</v>
      </c>
      <c r="H41" s="76" t="s">
        <v>102</v>
      </c>
      <c r="I41" s="75">
        <f>IF(D8=2,IF(I43=1,H45,I43),1)</f>
        <v>1</v>
      </c>
      <c r="K41" s="69" t="s">
        <v>20</v>
      </c>
      <c r="M41" s="82" t="str">
        <f>IF(M43=1,IF(M58=1,O60,M58),O43)</f>
        <v>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v>
      </c>
      <c r="O41" s="69" t="s">
        <v>20</v>
      </c>
      <c r="W41" s="104">
        <v>2</v>
      </c>
      <c r="X41" s="105"/>
      <c r="Y41" s="105" t="s">
        <v>68</v>
      </c>
      <c r="Z41" s="105"/>
      <c r="AA41" s="104">
        <v>2</v>
      </c>
      <c r="AB41" s="105">
        <v>2</v>
      </c>
      <c r="AC41" s="105" t="s">
        <v>68</v>
      </c>
      <c r="AD41" s="105"/>
      <c r="AE41" s="104">
        <v>2</v>
      </c>
      <c r="AF41" s="105"/>
      <c r="AG41" s="105" t="s">
        <v>68</v>
      </c>
      <c r="AH41" s="105"/>
      <c r="AI41" s="104">
        <v>1</v>
      </c>
      <c r="AJ41" s="105" t="s">
        <v>68</v>
      </c>
      <c r="AK41" s="105"/>
      <c r="AL41" s="105"/>
      <c r="AM41" s="110" t="s">
        <v>74</v>
      </c>
      <c r="AN41" s="107" t="s">
        <v>76</v>
      </c>
      <c r="AO41" s="80" t="str">
        <f t="shared" si="1"/>
        <v/>
      </c>
      <c r="AP41" s="108" t="s">
        <v>20</v>
      </c>
      <c r="AQ41" s="80"/>
      <c r="AR41" s="80"/>
      <c r="AS41" s="80"/>
    </row>
    <row r="42" spans="2:45" ht="15.75" customHeight="1" x14ac:dyDescent="0.3">
      <c r="C42" s="78"/>
      <c r="H42" s="76"/>
      <c r="I42" s="72"/>
      <c r="W42" s="104">
        <v>2</v>
      </c>
      <c r="X42" s="105"/>
      <c r="Y42" s="105" t="s">
        <v>68</v>
      </c>
      <c r="Z42" s="105"/>
      <c r="AA42" s="104">
        <v>2</v>
      </c>
      <c r="AB42" s="105">
        <v>2</v>
      </c>
      <c r="AC42" s="105" t="s">
        <v>68</v>
      </c>
      <c r="AD42" s="105"/>
      <c r="AE42" s="104">
        <v>2</v>
      </c>
      <c r="AF42" s="105"/>
      <c r="AG42" s="105" t="s">
        <v>68</v>
      </c>
      <c r="AH42" s="105"/>
      <c r="AI42" s="104">
        <v>2</v>
      </c>
      <c r="AJ42" s="105"/>
      <c r="AK42" s="105" t="s">
        <v>68</v>
      </c>
      <c r="AL42" s="105"/>
      <c r="AM42" s="106" t="s">
        <v>69</v>
      </c>
      <c r="AN42" s="107" t="s">
        <v>79</v>
      </c>
      <c r="AO42" s="80" t="str">
        <f t="shared" si="1"/>
        <v/>
      </c>
      <c r="AP42" s="108" t="s">
        <v>20</v>
      </c>
      <c r="AQ42" s="80"/>
      <c r="AR42" s="80"/>
      <c r="AS42" s="80"/>
    </row>
    <row r="43" spans="2:45" ht="15.75" customHeight="1" x14ac:dyDescent="0.3">
      <c r="B43" s="60" t="s">
        <v>138</v>
      </c>
      <c r="C43" s="78">
        <f>Report!I63</f>
        <v>0</v>
      </c>
      <c r="H43" s="76"/>
      <c r="I43" s="68">
        <f>IF(M43=1,1,"See Results")</f>
        <v>1</v>
      </c>
      <c r="M43" s="127">
        <f>IF(C13&lt;=12,1,O43)</f>
        <v>1</v>
      </c>
      <c r="O43" s="60" t="s">
        <v>217</v>
      </c>
      <c r="W43" s="104">
        <v>2</v>
      </c>
      <c r="X43" s="105"/>
      <c r="Y43" s="105" t="s">
        <v>68</v>
      </c>
      <c r="Z43" s="105"/>
      <c r="AA43" s="104">
        <v>2</v>
      </c>
      <c r="AB43" s="105">
        <v>2</v>
      </c>
      <c r="AC43" s="105" t="s">
        <v>68</v>
      </c>
      <c r="AD43" s="105"/>
      <c r="AE43" s="104">
        <v>2</v>
      </c>
      <c r="AF43" s="105"/>
      <c r="AG43" s="105" t="s">
        <v>68</v>
      </c>
      <c r="AH43" s="105"/>
      <c r="AI43" s="104">
        <v>3</v>
      </c>
      <c r="AJ43" s="105"/>
      <c r="AK43" s="105"/>
      <c r="AL43" s="105" t="s">
        <v>68</v>
      </c>
      <c r="AM43" s="109" t="s">
        <v>71</v>
      </c>
      <c r="AN43" s="107" t="s">
        <v>75</v>
      </c>
      <c r="AO43" s="80" t="str">
        <f t="shared" si="1"/>
        <v/>
      </c>
      <c r="AP43" s="108" t="s">
        <v>20</v>
      </c>
      <c r="AQ43" s="80"/>
      <c r="AR43" s="80"/>
      <c r="AS43" s="80"/>
    </row>
    <row r="44" spans="2:45" ht="15.75" customHeight="1" x14ac:dyDescent="0.3">
      <c r="C44" s="78"/>
      <c r="H44" s="76"/>
      <c r="I44" s="72"/>
      <c r="W44" s="104">
        <v>2</v>
      </c>
      <c r="X44" s="105"/>
      <c r="Y44" s="105" t="s">
        <v>68</v>
      </c>
      <c r="Z44" s="105"/>
      <c r="AA44" s="104">
        <v>2</v>
      </c>
      <c r="AB44" s="105">
        <v>2</v>
      </c>
      <c r="AC44" s="105" t="s">
        <v>68</v>
      </c>
      <c r="AD44" s="105" t="s">
        <v>70</v>
      </c>
      <c r="AE44" s="104">
        <v>3</v>
      </c>
      <c r="AF44" s="105"/>
      <c r="AG44" s="105"/>
      <c r="AH44" s="105" t="s">
        <v>68</v>
      </c>
      <c r="AI44" s="104">
        <v>1</v>
      </c>
      <c r="AJ44" s="105" t="s">
        <v>68</v>
      </c>
      <c r="AK44" s="105"/>
      <c r="AL44" s="105"/>
      <c r="AM44" s="106" t="s">
        <v>69</v>
      </c>
      <c r="AN44" s="107" t="s">
        <v>88</v>
      </c>
      <c r="AO44" s="80" t="str">
        <f t="shared" si="1"/>
        <v/>
      </c>
      <c r="AP44" s="108" t="s">
        <v>20</v>
      </c>
      <c r="AQ44" s="80"/>
      <c r="AR44" s="80"/>
      <c r="AS44" s="80"/>
    </row>
    <row r="45" spans="2:45" ht="15.75" customHeight="1" x14ac:dyDescent="0.3">
      <c r="B45" s="60" t="s">
        <v>139</v>
      </c>
      <c r="C45" s="78">
        <f>Report!J63</f>
        <v>0</v>
      </c>
      <c r="H45" s="79" t="str">
        <f>IF(I45=1,IF(I47=1,IF(I49=1,IF(I51=1,IF(I53=1,I58,I53),I51),I49),I47),I45)</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I45" s="68" t="str">
        <f>IF(C59=0,O45,1)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45" s="69" t="s">
        <v>20</v>
      </c>
      <c r="O45" s="60" t="s">
        <v>42</v>
      </c>
      <c r="W45" s="104">
        <v>2</v>
      </c>
      <c r="X45" s="105"/>
      <c r="Y45" s="105" t="s">
        <v>68</v>
      </c>
      <c r="Z45" s="105"/>
      <c r="AA45" s="104">
        <v>2</v>
      </c>
      <c r="AB45" s="105">
        <v>2</v>
      </c>
      <c r="AC45" s="105" t="s">
        <v>68</v>
      </c>
      <c r="AD45" s="105" t="s">
        <v>70</v>
      </c>
      <c r="AE45" s="104">
        <v>3</v>
      </c>
      <c r="AF45" s="105"/>
      <c r="AG45" s="105" t="s">
        <v>70</v>
      </c>
      <c r="AH45" s="105" t="s">
        <v>68</v>
      </c>
      <c r="AI45" s="104">
        <v>2</v>
      </c>
      <c r="AJ45" s="105"/>
      <c r="AK45" s="105" t="s">
        <v>68</v>
      </c>
      <c r="AL45" s="105"/>
      <c r="AM45" s="106" t="s">
        <v>69</v>
      </c>
      <c r="AN45" s="107" t="s">
        <v>88</v>
      </c>
      <c r="AO45" s="80" t="str">
        <f t="shared" si="1"/>
        <v/>
      </c>
      <c r="AP45" s="108" t="s">
        <v>20</v>
      </c>
      <c r="AQ45" s="80"/>
      <c r="AR45" s="80"/>
      <c r="AS45" s="80"/>
    </row>
    <row r="46" spans="2:45" ht="15.75" customHeight="1" x14ac:dyDescent="0.3">
      <c r="C46" s="78"/>
      <c r="W46" s="104">
        <v>2</v>
      </c>
      <c r="X46" s="105"/>
      <c r="Y46" s="105" t="s">
        <v>68</v>
      </c>
      <c r="Z46" s="105"/>
      <c r="AA46" s="104">
        <v>2</v>
      </c>
      <c r="AB46" s="105">
        <v>2</v>
      </c>
      <c r="AC46" s="105" t="s">
        <v>68</v>
      </c>
      <c r="AD46" s="105" t="s">
        <v>70</v>
      </c>
      <c r="AE46" s="104">
        <v>3</v>
      </c>
      <c r="AF46" s="105"/>
      <c r="AG46" s="105"/>
      <c r="AH46" s="105" t="s">
        <v>68</v>
      </c>
      <c r="AI46" s="104">
        <v>3</v>
      </c>
      <c r="AJ46" s="105"/>
      <c r="AK46" s="105"/>
      <c r="AL46" s="105" t="s">
        <v>68</v>
      </c>
      <c r="AM46" s="106" t="s">
        <v>69</v>
      </c>
      <c r="AN46" s="107" t="s">
        <v>88</v>
      </c>
      <c r="AO46" s="80" t="str">
        <f t="shared" si="1"/>
        <v/>
      </c>
      <c r="AP46" s="108" t="s">
        <v>20</v>
      </c>
      <c r="AQ46" s="80"/>
      <c r="AR46" s="80"/>
      <c r="AS46" s="80"/>
    </row>
    <row r="47" spans="2:45" ht="15.75" customHeight="1" x14ac:dyDescent="0.3">
      <c r="B47" s="60" t="s">
        <v>140</v>
      </c>
      <c r="C47" s="78">
        <f>Report!M63</f>
        <v>0</v>
      </c>
      <c r="I47" s="68" t="str">
        <f>IF(C61=0,O47,1)</f>
        <v>A datum is required for the Base Flood Elevation.  The project can not be assessed until a datum is reported.</v>
      </c>
      <c r="K47" s="69" t="s">
        <v>20</v>
      </c>
      <c r="O47" s="60" t="s">
        <v>163</v>
      </c>
      <c r="W47" s="104">
        <v>2</v>
      </c>
      <c r="X47" s="105"/>
      <c r="Y47" s="105" t="s">
        <v>68</v>
      </c>
      <c r="Z47" s="105"/>
      <c r="AA47" s="104">
        <v>3</v>
      </c>
      <c r="AB47" s="105">
        <v>3</v>
      </c>
      <c r="AC47" s="105" t="s">
        <v>70</v>
      </c>
      <c r="AD47" s="105" t="s">
        <v>68</v>
      </c>
      <c r="AE47" s="104">
        <v>1</v>
      </c>
      <c r="AF47" s="105" t="s">
        <v>68</v>
      </c>
      <c r="AG47" s="105"/>
      <c r="AH47" s="105"/>
      <c r="AI47" s="104">
        <v>1</v>
      </c>
      <c r="AJ47" s="105" t="s">
        <v>68</v>
      </c>
      <c r="AK47" s="105"/>
      <c r="AL47" s="105"/>
      <c r="AM47" s="110" t="s">
        <v>72</v>
      </c>
      <c r="AN47" s="107" t="s">
        <v>93</v>
      </c>
      <c r="AO47" s="80" t="str">
        <f t="shared" si="1"/>
        <v/>
      </c>
      <c r="AP47" s="112" t="str">
        <f>IF(AO38="",IF(AO39="",IF(AO40="",IF(AO41="",IF(AO42="",IF(AO43="",IF(AO44="",IF(AO45="",IF(AO46="",IF(AO47="","",AO47),AO46),AO45),AO44),AO43),AO42),AO41),AO40),AO39),AO38)</f>
        <v/>
      </c>
      <c r="AQ47" s="80"/>
      <c r="AR47" s="80"/>
      <c r="AS47" s="80"/>
    </row>
    <row r="48" spans="2:45" ht="15.75" customHeight="1" x14ac:dyDescent="0.3">
      <c r="C48" s="78"/>
      <c r="W48" s="104">
        <v>2</v>
      </c>
      <c r="X48" s="105"/>
      <c r="Y48" s="105" t="s">
        <v>68</v>
      </c>
      <c r="Z48" s="105"/>
      <c r="AA48" s="104">
        <v>3</v>
      </c>
      <c r="AB48" s="105">
        <v>3</v>
      </c>
      <c r="AC48" s="105"/>
      <c r="AD48" s="105" t="s">
        <v>68</v>
      </c>
      <c r="AE48" s="104">
        <v>1</v>
      </c>
      <c r="AF48" s="105" t="s">
        <v>68</v>
      </c>
      <c r="AG48" s="105"/>
      <c r="AH48" s="105"/>
      <c r="AI48" s="104">
        <v>2</v>
      </c>
      <c r="AJ48" s="105"/>
      <c r="AK48" s="105" t="s">
        <v>68</v>
      </c>
      <c r="AL48" s="105"/>
      <c r="AM48" s="110" t="s">
        <v>72</v>
      </c>
      <c r="AN48" s="107" t="s">
        <v>93</v>
      </c>
      <c r="AO48" s="80" t="str">
        <f t="shared" si="1"/>
        <v/>
      </c>
      <c r="AP48" s="108" t="s">
        <v>20</v>
      </c>
      <c r="AQ48" s="80"/>
      <c r="AR48" s="80"/>
      <c r="AS48" s="80"/>
    </row>
    <row r="49" spans="2:45" ht="15.75" customHeight="1" x14ac:dyDescent="0.3">
      <c r="B49" s="60" t="s">
        <v>169</v>
      </c>
      <c r="C49" s="78">
        <f>Report!I81</f>
        <v>0</v>
      </c>
      <c r="I49" s="68">
        <f>IF(C43=C61,1,O49)</f>
        <v>1</v>
      </c>
      <c r="K49" s="69" t="s">
        <v>20</v>
      </c>
      <c r="O49" s="60" t="s">
        <v>164</v>
      </c>
      <c r="W49" s="104">
        <v>2</v>
      </c>
      <c r="X49" s="105"/>
      <c r="Y49" s="105" t="s">
        <v>68</v>
      </c>
      <c r="Z49" s="105"/>
      <c r="AA49" s="104">
        <v>3</v>
      </c>
      <c r="AB49" s="105">
        <v>3</v>
      </c>
      <c r="AC49" s="105"/>
      <c r="AD49" s="105" t="s">
        <v>68</v>
      </c>
      <c r="AE49" s="104">
        <v>1</v>
      </c>
      <c r="AF49" s="105" t="s">
        <v>68</v>
      </c>
      <c r="AG49" s="105"/>
      <c r="AH49" s="105"/>
      <c r="AI49" s="104">
        <v>3</v>
      </c>
      <c r="AJ49" s="105"/>
      <c r="AK49" s="105"/>
      <c r="AL49" s="105" t="s">
        <v>68</v>
      </c>
      <c r="AM49" s="110" t="s">
        <v>72</v>
      </c>
      <c r="AN49" s="107" t="s">
        <v>93</v>
      </c>
      <c r="AO49" s="80" t="str">
        <f t="shared" si="1"/>
        <v/>
      </c>
      <c r="AP49" s="108" t="s">
        <v>20</v>
      </c>
      <c r="AQ49" s="80"/>
      <c r="AR49" s="80"/>
      <c r="AS49" s="80"/>
    </row>
    <row r="50" spans="2:45" ht="15.75" customHeight="1" x14ac:dyDescent="0.3">
      <c r="C50" s="78"/>
      <c r="W50" s="104">
        <v>2</v>
      </c>
      <c r="X50" s="105"/>
      <c r="Y50" s="105" t="s">
        <v>68</v>
      </c>
      <c r="Z50" s="105"/>
      <c r="AA50" s="104">
        <v>3</v>
      </c>
      <c r="AB50" s="105">
        <v>3</v>
      </c>
      <c r="AC50" s="105"/>
      <c r="AD50" s="105" t="s">
        <v>68</v>
      </c>
      <c r="AE50" s="104">
        <v>2</v>
      </c>
      <c r="AF50" s="105"/>
      <c r="AG50" s="105" t="s">
        <v>68</v>
      </c>
      <c r="AH50" s="105"/>
      <c r="AI50" s="104">
        <v>1</v>
      </c>
      <c r="AJ50" s="105" t="s">
        <v>68</v>
      </c>
      <c r="AK50" s="105"/>
      <c r="AL50" s="105"/>
      <c r="AM50" s="110" t="s">
        <v>72</v>
      </c>
      <c r="AN50" s="107" t="s">
        <v>93</v>
      </c>
      <c r="AO50" s="80" t="str">
        <f t="shared" si="1"/>
        <v/>
      </c>
      <c r="AP50" s="108" t="s">
        <v>20</v>
      </c>
      <c r="AQ50" s="80"/>
      <c r="AR50" s="80"/>
      <c r="AS50" s="80"/>
    </row>
    <row r="51" spans="2:45" ht="15.75" customHeight="1" x14ac:dyDescent="0.3">
      <c r="B51" s="60" t="s">
        <v>170</v>
      </c>
      <c r="C51" s="78">
        <f>Report!L81</f>
        <v>0</v>
      </c>
      <c r="I51" s="68" t="str">
        <f>IF(D63=0,O51,1)</f>
        <v>Indicate the source of the BFE.</v>
      </c>
      <c r="O51" s="60" t="s">
        <v>29</v>
      </c>
      <c r="W51" s="104">
        <v>2</v>
      </c>
      <c r="X51" s="105"/>
      <c r="Y51" s="105" t="s">
        <v>68</v>
      </c>
      <c r="Z51" s="105"/>
      <c r="AA51" s="104">
        <v>3</v>
      </c>
      <c r="AB51" s="105">
        <v>3</v>
      </c>
      <c r="AC51" s="105" t="s">
        <v>70</v>
      </c>
      <c r="AD51" s="105" t="s">
        <v>68</v>
      </c>
      <c r="AE51" s="104">
        <v>2</v>
      </c>
      <c r="AF51" s="105"/>
      <c r="AG51" s="105" t="s">
        <v>68</v>
      </c>
      <c r="AH51" s="105" t="s">
        <v>70</v>
      </c>
      <c r="AI51" s="104">
        <v>2</v>
      </c>
      <c r="AJ51" s="105"/>
      <c r="AK51" s="105" t="s">
        <v>68</v>
      </c>
      <c r="AL51" s="105" t="s">
        <v>70</v>
      </c>
      <c r="AM51" s="110" t="s">
        <v>72</v>
      </c>
      <c r="AN51" s="107" t="s">
        <v>93</v>
      </c>
      <c r="AO51" s="80" t="str">
        <f t="shared" si="1"/>
        <v/>
      </c>
      <c r="AP51" s="108" t="s">
        <v>20</v>
      </c>
      <c r="AQ51" s="80"/>
      <c r="AR51" s="80"/>
      <c r="AS51" s="80"/>
    </row>
    <row r="52" spans="2:45" ht="15.75" customHeight="1" x14ac:dyDescent="0.3">
      <c r="C52" s="78"/>
      <c r="W52" s="104">
        <v>2</v>
      </c>
      <c r="X52" s="105"/>
      <c r="Y52" s="105" t="s">
        <v>68</v>
      </c>
      <c r="Z52" s="105"/>
      <c r="AA52" s="104">
        <v>3</v>
      </c>
      <c r="AB52" s="105">
        <v>3</v>
      </c>
      <c r="AC52" s="105" t="s">
        <v>70</v>
      </c>
      <c r="AD52" s="105" t="s">
        <v>68</v>
      </c>
      <c r="AE52" s="104">
        <v>2</v>
      </c>
      <c r="AF52" s="105" t="s">
        <v>70</v>
      </c>
      <c r="AG52" s="105" t="s">
        <v>68</v>
      </c>
      <c r="AH52" s="105"/>
      <c r="AI52" s="104">
        <v>3</v>
      </c>
      <c r="AJ52" s="105" t="s">
        <v>70</v>
      </c>
      <c r="AK52" s="105"/>
      <c r="AL52" s="105" t="s">
        <v>68</v>
      </c>
      <c r="AM52" s="110" t="s">
        <v>72</v>
      </c>
      <c r="AN52" s="107" t="s">
        <v>93</v>
      </c>
      <c r="AO52" s="80" t="str">
        <f t="shared" si="1"/>
        <v/>
      </c>
      <c r="AP52" s="108" t="s">
        <v>20</v>
      </c>
      <c r="AQ52" s="80"/>
      <c r="AR52" s="80"/>
      <c r="AS52" s="80"/>
    </row>
    <row r="53" spans="2:45" ht="15.75" customHeight="1" x14ac:dyDescent="0.3">
      <c r="B53" s="60" t="s">
        <v>171</v>
      </c>
      <c r="C53" s="78">
        <f>Report!M84</f>
        <v>0</v>
      </c>
      <c r="D53" s="257" t="str">
        <f>IF(C53="Yes",1,IF(C53="No",2,""))</f>
        <v/>
      </c>
      <c r="E53" s="60">
        <v>1</v>
      </c>
      <c r="F53" s="73" t="s">
        <v>5</v>
      </c>
      <c r="I53" s="68">
        <f>IF(C68=0,IF(D63=1,O53,IF(D63=2,O54,IF(D63=3,O55,IF(D63=4,O56,1)))),1)</f>
        <v>1</v>
      </c>
      <c r="O53" s="113" t="s">
        <v>50</v>
      </c>
      <c r="W53" s="104">
        <v>2</v>
      </c>
      <c r="X53" s="105"/>
      <c r="Y53" s="105" t="s">
        <v>68</v>
      </c>
      <c r="Z53" s="105"/>
      <c r="AA53" s="104">
        <v>3</v>
      </c>
      <c r="AB53" s="105">
        <v>3</v>
      </c>
      <c r="AC53" s="105"/>
      <c r="AD53" s="105" t="s">
        <v>68</v>
      </c>
      <c r="AE53" s="104">
        <v>3</v>
      </c>
      <c r="AF53" s="105"/>
      <c r="AG53" s="105"/>
      <c r="AH53" s="105" t="s">
        <v>68</v>
      </c>
      <c r="AI53" s="104">
        <v>1</v>
      </c>
      <c r="AJ53" s="105" t="s">
        <v>68</v>
      </c>
      <c r="AK53" s="105"/>
      <c r="AL53" s="105"/>
      <c r="AM53" s="109" t="s">
        <v>71</v>
      </c>
      <c r="AN53" s="107" t="s">
        <v>75</v>
      </c>
      <c r="AO53" s="80" t="str">
        <f t="shared" si="1"/>
        <v/>
      </c>
      <c r="AP53" s="108" t="s">
        <v>20</v>
      </c>
      <c r="AQ53" s="80"/>
      <c r="AR53" s="80"/>
      <c r="AS53" s="80"/>
    </row>
    <row r="54" spans="2:45" ht="15.75" customHeight="1" x14ac:dyDescent="0.3">
      <c r="C54" s="78"/>
      <c r="D54" s="258"/>
      <c r="E54" s="60">
        <v>2</v>
      </c>
      <c r="F54" s="73" t="s">
        <v>6</v>
      </c>
      <c r="O54" s="113" t="s">
        <v>47</v>
      </c>
      <c r="W54" s="104">
        <v>2</v>
      </c>
      <c r="X54" s="105"/>
      <c r="Y54" s="105" t="s">
        <v>68</v>
      </c>
      <c r="Z54" s="105"/>
      <c r="AA54" s="104">
        <v>3</v>
      </c>
      <c r="AB54" s="105">
        <v>3</v>
      </c>
      <c r="AC54" s="105"/>
      <c r="AD54" s="105" t="s">
        <v>68</v>
      </c>
      <c r="AE54" s="104">
        <v>3</v>
      </c>
      <c r="AF54" s="105"/>
      <c r="AG54" s="105"/>
      <c r="AH54" s="105" t="s">
        <v>68</v>
      </c>
      <c r="AI54" s="104">
        <v>2</v>
      </c>
      <c r="AJ54" s="105"/>
      <c r="AK54" s="105" t="s">
        <v>68</v>
      </c>
      <c r="AL54" s="105"/>
      <c r="AM54" s="109" t="s">
        <v>71</v>
      </c>
      <c r="AN54" s="107" t="s">
        <v>75</v>
      </c>
      <c r="AO54" s="80" t="str">
        <f t="shared" si="1"/>
        <v/>
      </c>
      <c r="AP54" s="108" t="s">
        <v>20</v>
      </c>
      <c r="AQ54" s="80"/>
      <c r="AR54" s="80"/>
      <c r="AS54" s="80"/>
    </row>
    <row r="55" spans="2:45" ht="15.75" customHeight="1" x14ac:dyDescent="0.3">
      <c r="C55" s="78"/>
      <c r="O55" s="113" t="s">
        <v>48</v>
      </c>
      <c r="W55" s="104">
        <v>2</v>
      </c>
      <c r="X55" s="105"/>
      <c r="Y55" s="105" t="s">
        <v>68</v>
      </c>
      <c r="Z55" s="105"/>
      <c r="AA55" s="104">
        <v>3</v>
      </c>
      <c r="AB55" s="105">
        <v>3</v>
      </c>
      <c r="AC55" s="105" t="s">
        <v>70</v>
      </c>
      <c r="AD55" s="105" t="s">
        <v>68</v>
      </c>
      <c r="AE55" s="104">
        <v>3</v>
      </c>
      <c r="AF55" s="105"/>
      <c r="AG55" s="105"/>
      <c r="AH55" s="105" t="s">
        <v>68</v>
      </c>
      <c r="AI55" s="104">
        <v>3</v>
      </c>
      <c r="AJ55" s="105"/>
      <c r="AK55" s="105"/>
      <c r="AL55" s="105" t="s">
        <v>68</v>
      </c>
      <c r="AM55" s="106" t="s">
        <v>69</v>
      </c>
      <c r="AN55" s="107" t="s">
        <v>89</v>
      </c>
      <c r="AO55" s="80" t="str">
        <f t="shared" si="1"/>
        <v/>
      </c>
      <c r="AP55" s="108" t="s">
        <v>20</v>
      </c>
      <c r="AQ55" s="80"/>
      <c r="AR55" s="80"/>
      <c r="AS55" s="80"/>
    </row>
    <row r="56" spans="2:45" ht="15.75" customHeight="1" x14ac:dyDescent="0.3">
      <c r="B56" s="60" t="s">
        <v>172</v>
      </c>
      <c r="C56" s="78">
        <f>Report!M86</f>
        <v>0</v>
      </c>
      <c r="D56" s="257" t="str">
        <f>IF(C56="Yes",1,IF(C56="No",2,""))</f>
        <v/>
      </c>
      <c r="E56" s="60">
        <v>1</v>
      </c>
      <c r="F56" s="73" t="s">
        <v>5</v>
      </c>
      <c r="O56" s="113" t="s">
        <v>49</v>
      </c>
      <c r="W56" s="104">
        <v>3</v>
      </c>
      <c r="X56" s="105"/>
      <c r="Y56" s="105"/>
      <c r="Z56" s="105" t="s">
        <v>68</v>
      </c>
      <c r="AA56" s="104">
        <v>1</v>
      </c>
      <c r="AB56" s="105">
        <v>1</v>
      </c>
      <c r="AC56" s="105"/>
      <c r="AD56" s="105"/>
      <c r="AE56" s="104">
        <v>1</v>
      </c>
      <c r="AF56" s="105" t="s">
        <v>68</v>
      </c>
      <c r="AG56" s="105"/>
      <c r="AH56" s="105"/>
      <c r="AI56" s="104">
        <v>1</v>
      </c>
      <c r="AJ56" s="105" t="s">
        <v>68</v>
      </c>
      <c r="AK56" s="105"/>
      <c r="AL56" s="105"/>
      <c r="AM56" s="106" t="s">
        <v>69</v>
      </c>
      <c r="AN56" s="107" t="s">
        <v>90</v>
      </c>
      <c r="AO56" s="80" t="str">
        <f t="shared" si="1"/>
        <v/>
      </c>
      <c r="AP56" s="108" t="s">
        <v>20</v>
      </c>
      <c r="AQ56" s="80"/>
      <c r="AR56" s="80"/>
      <c r="AS56" s="80"/>
    </row>
    <row r="57" spans="2:45" ht="15.75" customHeight="1" x14ac:dyDescent="0.3">
      <c r="C57" s="78"/>
      <c r="D57" s="258"/>
      <c r="E57" s="60">
        <v>2</v>
      </c>
      <c r="F57" s="73" t="s">
        <v>6</v>
      </c>
      <c r="W57" s="104">
        <v>3</v>
      </c>
      <c r="X57" s="105"/>
      <c r="Y57" s="105"/>
      <c r="Z57" s="105" t="s">
        <v>68</v>
      </c>
      <c r="AA57" s="104">
        <v>1</v>
      </c>
      <c r="AB57" s="105">
        <v>1</v>
      </c>
      <c r="AC57" s="105"/>
      <c r="AD57" s="105"/>
      <c r="AE57" s="104">
        <v>1</v>
      </c>
      <c r="AF57" s="105" t="s">
        <v>68</v>
      </c>
      <c r="AG57" s="105"/>
      <c r="AH57" s="105"/>
      <c r="AI57" s="104">
        <v>2</v>
      </c>
      <c r="AJ57" s="105"/>
      <c r="AK57" s="105" t="s">
        <v>68</v>
      </c>
      <c r="AL57" s="105"/>
      <c r="AM57" s="106" t="s">
        <v>69</v>
      </c>
      <c r="AN57" s="107" t="s">
        <v>90</v>
      </c>
      <c r="AO57" s="80" t="str">
        <f t="shared" si="1"/>
        <v/>
      </c>
      <c r="AP57" s="112" t="str">
        <f>IF(AO48="",IF(AO49="",IF(AO50="",IF(AO51="",IF(AO52="",IF(AO53="",IF(AO54="",IF(AO55="",IF(AO56="",IF(AO57="","",AO57),AO56),AO55),AO54),AO53),AO52),AO51),AO50),AO49),AO48)</f>
        <v/>
      </c>
      <c r="AQ57" s="80"/>
      <c r="AR57" s="80"/>
      <c r="AS57" s="80"/>
    </row>
    <row r="58" spans="2:45" ht="15.75" customHeight="1" x14ac:dyDescent="0.3">
      <c r="C58" s="78"/>
      <c r="I58" s="68" t="str">
        <f>"See Results"</f>
        <v>See Results</v>
      </c>
      <c r="M58" s="127" t="str">
        <f>IF(C59&gt;=C25,IF(C59&lt;=C33,O58,1),1)</f>
        <v>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v>
      </c>
      <c r="O58" s="60" t="s">
        <v>221</v>
      </c>
      <c r="W58" s="104">
        <v>3</v>
      </c>
      <c r="X58" s="105"/>
      <c r="Y58" s="105"/>
      <c r="Z58" s="105" t="s">
        <v>68</v>
      </c>
      <c r="AA58" s="104">
        <v>1</v>
      </c>
      <c r="AB58" s="105">
        <v>1</v>
      </c>
      <c r="AC58" s="105"/>
      <c r="AD58" s="105"/>
      <c r="AE58" s="104">
        <v>1</v>
      </c>
      <c r="AF58" s="105" t="s">
        <v>68</v>
      </c>
      <c r="AG58" s="105"/>
      <c r="AH58" s="105"/>
      <c r="AI58" s="104">
        <v>3</v>
      </c>
      <c r="AJ58" s="105"/>
      <c r="AK58" s="105"/>
      <c r="AL58" s="105" t="s">
        <v>68</v>
      </c>
      <c r="AM58" s="109" t="s">
        <v>71</v>
      </c>
      <c r="AN58" s="107" t="s">
        <v>75</v>
      </c>
      <c r="AO58" s="80" t="str">
        <f t="shared" si="1"/>
        <v/>
      </c>
      <c r="AP58" s="108" t="s">
        <v>20</v>
      </c>
      <c r="AQ58" s="80"/>
      <c r="AR58" s="80"/>
      <c r="AS58" s="80"/>
    </row>
    <row r="59" spans="2:45" ht="15.75" customHeight="1" x14ac:dyDescent="0.3">
      <c r="B59" s="60" t="s">
        <v>33</v>
      </c>
      <c r="C59" s="60">
        <f>Report!B90</f>
        <v>0</v>
      </c>
      <c r="W59" s="104">
        <v>3</v>
      </c>
      <c r="X59" s="105"/>
      <c r="Y59" s="105"/>
      <c r="Z59" s="105" t="s">
        <v>68</v>
      </c>
      <c r="AA59" s="104">
        <v>1</v>
      </c>
      <c r="AB59" s="105">
        <v>1</v>
      </c>
      <c r="AC59" s="105"/>
      <c r="AD59" s="105"/>
      <c r="AE59" s="104">
        <v>2</v>
      </c>
      <c r="AF59" s="105"/>
      <c r="AG59" s="105" t="s">
        <v>68</v>
      </c>
      <c r="AH59" s="105"/>
      <c r="AI59" s="104">
        <v>1</v>
      </c>
      <c r="AJ59" s="105" t="s">
        <v>68</v>
      </c>
      <c r="AK59" s="105"/>
      <c r="AL59" s="105"/>
      <c r="AM59" s="110" t="s">
        <v>72</v>
      </c>
      <c r="AN59" s="107" t="s">
        <v>92</v>
      </c>
      <c r="AO59" s="80" t="str">
        <f t="shared" si="1"/>
        <v/>
      </c>
      <c r="AP59" s="108" t="s">
        <v>20</v>
      </c>
      <c r="AQ59" s="80"/>
      <c r="AR59" s="80"/>
      <c r="AS59" s="80"/>
    </row>
    <row r="60" spans="2:45" ht="15.75" customHeight="1" x14ac:dyDescent="0.3">
      <c r="O60" s="60" t="s">
        <v>211</v>
      </c>
      <c r="W60" s="104">
        <v>3</v>
      </c>
      <c r="X60" s="105"/>
      <c r="Y60" s="105"/>
      <c r="Z60" s="105" t="s">
        <v>68</v>
      </c>
      <c r="AA60" s="104">
        <v>1</v>
      </c>
      <c r="AB60" s="105">
        <v>1</v>
      </c>
      <c r="AC60" s="105"/>
      <c r="AD60" s="105"/>
      <c r="AE60" s="104">
        <v>2</v>
      </c>
      <c r="AF60" s="105"/>
      <c r="AG60" s="105" t="s">
        <v>68</v>
      </c>
      <c r="AH60" s="105"/>
      <c r="AI60" s="104">
        <v>2</v>
      </c>
      <c r="AJ60" s="105"/>
      <c r="AK60" s="105" t="s">
        <v>68</v>
      </c>
      <c r="AL60" s="105"/>
      <c r="AM60" s="106" t="s">
        <v>69</v>
      </c>
      <c r="AN60" s="107" t="s">
        <v>90</v>
      </c>
      <c r="AO60" s="80" t="str">
        <f t="shared" si="1"/>
        <v/>
      </c>
      <c r="AP60" s="108" t="s">
        <v>20</v>
      </c>
      <c r="AQ60" s="80"/>
      <c r="AR60" s="80"/>
      <c r="AS60" s="80"/>
    </row>
    <row r="61" spans="2:45" ht="15.75" customHeight="1" thickBot="1" x14ac:dyDescent="0.35">
      <c r="B61" s="60" t="s">
        <v>161</v>
      </c>
      <c r="C61" s="78">
        <f>Report!E90</f>
        <v>0</v>
      </c>
      <c r="H61" s="128"/>
      <c r="I61" s="128"/>
      <c r="J61" s="128"/>
      <c r="K61" s="128"/>
      <c r="L61" s="128"/>
      <c r="M61" s="128"/>
      <c r="N61" s="128"/>
      <c r="O61" s="128"/>
      <c r="P61" s="128"/>
      <c r="Q61" s="128"/>
      <c r="R61" s="128"/>
      <c r="S61" s="128"/>
      <c r="T61" s="128"/>
      <c r="U61" s="128"/>
      <c r="V61" s="129"/>
      <c r="W61" s="104">
        <v>3</v>
      </c>
      <c r="X61" s="105"/>
      <c r="Y61" s="105"/>
      <c r="Z61" s="105" t="s">
        <v>68</v>
      </c>
      <c r="AA61" s="104">
        <v>1</v>
      </c>
      <c r="AB61" s="105">
        <v>1</v>
      </c>
      <c r="AC61" s="105"/>
      <c r="AD61" s="105"/>
      <c r="AE61" s="104">
        <v>2</v>
      </c>
      <c r="AF61" s="105"/>
      <c r="AG61" s="105" t="s">
        <v>68</v>
      </c>
      <c r="AH61" s="105"/>
      <c r="AI61" s="104">
        <v>3</v>
      </c>
      <c r="AJ61" s="105"/>
      <c r="AK61" s="105"/>
      <c r="AL61" s="105" t="s">
        <v>68</v>
      </c>
      <c r="AM61" s="109" t="s">
        <v>71</v>
      </c>
      <c r="AN61" s="107" t="s">
        <v>75</v>
      </c>
      <c r="AO61" s="80" t="str">
        <f t="shared" si="1"/>
        <v/>
      </c>
      <c r="AP61" s="108" t="s">
        <v>20</v>
      </c>
      <c r="AQ61" s="80"/>
      <c r="AR61" s="80"/>
      <c r="AS61" s="80"/>
    </row>
    <row r="62" spans="2:45" ht="15.75" customHeight="1" thickTop="1" x14ac:dyDescent="0.3">
      <c r="H62" s="130"/>
      <c r="I62" s="130"/>
      <c r="J62" s="130"/>
      <c r="K62" s="130"/>
      <c r="L62" s="130"/>
      <c r="M62" s="130"/>
      <c r="N62" s="130"/>
      <c r="O62" s="130"/>
      <c r="P62" s="130"/>
      <c r="Q62" s="130"/>
      <c r="R62" s="130"/>
      <c r="S62" s="130"/>
      <c r="T62" s="130"/>
      <c r="U62" s="130"/>
      <c r="V62" s="131"/>
      <c r="W62" s="104">
        <v>3</v>
      </c>
      <c r="X62" s="105"/>
      <c r="Y62" s="105"/>
      <c r="Z62" s="105" t="s">
        <v>68</v>
      </c>
      <c r="AA62" s="104">
        <v>1</v>
      </c>
      <c r="AB62" s="105">
        <v>1</v>
      </c>
      <c r="AC62" s="105"/>
      <c r="AD62" s="105"/>
      <c r="AE62" s="104">
        <v>3</v>
      </c>
      <c r="AF62" s="105"/>
      <c r="AG62" s="105"/>
      <c r="AH62" s="105" t="s">
        <v>68</v>
      </c>
      <c r="AI62" s="104">
        <v>1</v>
      </c>
      <c r="AJ62" s="105" t="s">
        <v>68</v>
      </c>
      <c r="AK62" s="105"/>
      <c r="AL62" s="105"/>
      <c r="AM62" s="109" t="s">
        <v>71</v>
      </c>
      <c r="AN62" s="107" t="s">
        <v>75</v>
      </c>
      <c r="AO62" s="80" t="str">
        <f t="shared" si="1"/>
        <v/>
      </c>
      <c r="AP62" s="108" t="s">
        <v>20</v>
      </c>
      <c r="AQ62" s="80"/>
      <c r="AR62" s="80"/>
      <c r="AS62" s="80"/>
    </row>
    <row r="63" spans="2:45" ht="15.75" customHeight="1" x14ac:dyDescent="0.3">
      <c r="B63" s="60" t="s">
        <v>162</v>
      </c>
      <c r="C63" s="266" t="str">
        <f>IF(Report!F90="","",Report!F90)</f>
        <v/>
      </c>
      <c r="D63" s="265">
        <f>IF(C63=F63,1,IF(C63=F64,2,IF(C63=F65,3,IF(C63=F66,4,0))))</f>
        <v>0</v>
      </c>
      <c r="E63" s="60">
        <v>1</v>
      </c>
      <c r="F63" s="115" t="s">
        <v>46</v>
      </c>
      <c r="H63" s="76" t="s">
        <v>178</v>
      </c>
      <c r="I63" s="75">
        <f>IF(D8=4,I65,1)</f>
        <v>1</v>
      </c>
      <c r="K63" s="69" t="s">
        <v>20</v>
      </c>
      <c r="M63" s="82" t="str">
        <f>IF(C21&lt;=C23,O67,O65)</f>
        <v>No effect on the base flood elevation is expected since the site is being returned to pre-eroded conditions.  Therefore, no further questions or computations on this worksheet are required.  If any further communication is needed to justify the project please attach additional comments or information to this worksheet.   Submit this worksheet, plans showing the pre-eroded cross sectional area, plans showing the proposed cross sectional area,  and minimum requirements with the permit application.</v>
      </c>
      <c r="W63" s="104">
        <v>3</v>
      </c>
      <c r="X63" s="105"/>
      <c r="Y63" s="105"/>
      <c r="Z63" s="105" t="s">
        <v>68</v>
      </c>
      <c r="AA63" s="104">
        <v>1</v>
      </c>
      <c r="AB63" s="105">
        <v>1</v>
      </c>
      <c r="AC63" s="105"/>
      <c r="AD63" s="105"/>
      <c r="AE63" s="104">
        <v>3</v>
      </c>
      <c r="AF63" s="105"/>
      <c r="AG63" s="105"/>
      <c r="AH63" s="105" t="s">
        <v>68</v>
      </c>
      <c r="AI63" s="104">
        <v>2</v>
      </c>
      <c r="AJ63" s="105"/>
      <c r="AK63" s="105" t="s">
        <v>68</v>
      </c>
      <c r="AL63" s="105"/>
      <c r="AM63" s="109" t="s">
        <v>71</v>
      </c>
      <c r="AN63" s="107" t="s">
        <v>75</v>
      </c>
      <c r="AO63" s="80" t="str">
        <f t="shared" si="1"/>
        <v/>
      </c>
      <c r="AP63" s="108" t="s">
        <v>20</v>
      </c>
      <c r="AQ63" s="80"/>
      <c r="AR63" s="80"/>
      <c r="AS63" s="80"/>
    </row>
    <row r="64" spans="2:45" ht="15.75" customHeight="1" x14ac:dyDescent="0.3">
      <c r="C64" s="266"/>
      <c r="D64" s="265"/>
      <c r="E64" s="60">
        <v>2</v>
      </c>
      <c r="F64" s="115" t="s">
        <v>13</v>
      </c>
      <c r="W64" s="104">
        <v>3</v>
      </c>
      <c r="X64" s="105"/>
      <c r="Y64" s="105"/>
      <c r="Z64" s="105" t="s">
        <v>68</v>
      </c>
      <c r="AA64" s="104">
        <v>1</v>
      </c>
      <c r="AB64" s="105">
        <v>1</v>
      </c>
      <c r="AC64" s="105" t="s">
        <v>70</v>
      </c>
      <c r="AD64" s="105" t="s">
        <v>70</v>
      </c>
      <c r="AE64" s="104">
        <v>3</v>
      </c>
      <c r="AF64" s="105" t="s">
        <v>70</v>
      </c>
      <c r="AG64" s="105"/>
      <c r="AH64" s="105" t="s">
        <v>68</v>
      </c>
      <c r="AI64" s="104">
        <v>3</v>
      </c>
      <c r="AJ64" s="105" t="s">
        <v>70</v>
      </c>
      <c r="AK64" s="105" t="s">
        <v>70</v>
      </c>
      <c r="AL64" s="105" t="s">
        <v>68</v>
      </c>
      <c r="AM64" s="106" t="s">
        <v>69</v>
      </c>
      <c r="AN64" s="107" t="s">
        <v>90</v>
      </c>
      <c r="AO64" s="80" t="str">
        <f t="shared" si="1"/>
        <v/>
      </c>
      <c r="AP64" s="108" t="s">
        <v>20</v>
      </c>
      <c r="AQ64" s="80"/>
      <c r="AR64" s="80"/>
      <c r="AS64" s="80"/>
    </row>
    <row r="65" spans="2:45" ht="15.75" customHeight="1" x14ac:dyDescent="0.3">
      <c r="C65" s="266"/>
      <c r="D65" s="265"/>
      <c r="E65" s="60">
        <v>3</v>
      </c>
      <c r="F65" s="115" t="s">
        <v>14</v>
      </c>
      <c r="I65" s="68" t="s">
        <v>166</v>
      </c>
      <c r="O65" s="125" t="s">
        <v>216</v>
      </c>
      <c r="W65" s="104">
        <v>3</v>
      </c>
      <c r="X65" s="105"/>
      <c r="Y65" s="105"/>
      <c r="Z65" s="105" t="s">
        <v>68</v>
      </c>
      <c r="AA65" s="104">
        <v>2</v>
      </c>
      <c r="AB65" s="105">
        <v>2</v>
      </c>
      <c r="AC65" s="105" t="s">
        <v>68</v>
      </c>
      <c r="AD65" s="105"/>
      <c r="AE65" s="104">
        <v>1</v>
      </c>
      <c r="AF65" s="105" t="s">
        <v>68</v>
      </c>
      <c r="AG65" s="105"/>
      <c r="AH65" s="105"/>
      <c r="AI65" s="104">
        <v>1</v>
      </c>
      <c r="AJ65" s="105" t="s">
        <v>68</v>
      </c>
      <c r="AK65" s="105"/>
      <c r="AL65" s="105"/>
      <c r="AM65" s="106" t="s">
        <v>69</v>
      </c>
      <c r="AN65" s="107" t="s">
        <v>91</v>
      </c>
      <c r="AO65" s="80" t="str">
        <f t="shared" si="1"/>
        <v/>
      </c>
      <c r="AP65" s="108" t="s">
        <v>20</v>
      </c>
      <c r="AQ65" s="80"/>
      <c r="AR65" s="80"/>
      <c r="AS65" s="80"/>
    </row>
    <row r="66" spans="2:45" ht="15.75" customHeight="1" x14ac:dyDescent="0.3">
      <c r="C66" s="266"/>
      <c r="D66" s="265"/>
      <c r="E66" s="60">
        <v>4</v>
      </c>
      <c r="F66" s="115" t="s">
        <v>15</v>
      </c>
      <c r="I66" s="72"/>
      <c r="O66" s="125"/>
      <c r="W66" s="104">
        <v>3</v>
      </c>
      <c r="X66" s="105"/>
      <c r="Y66" s="105"/>
      <c r="Z66" s="105" t="s">
        <v>68</v>
      </c>
      <c r="AA66" s="104">
        <v>2</v>
      </c>
      <c r="AB66" s="105">
        <v>2</v>
      </c>
      <c r="AC66" s="105" t="s">
        <v>68</v>
      </c>
      <c r="AD66" s="105"/>
      <c r="AE66" s="104">
        <v>1</v>
      </c>
      <c r="AF66" s="105" t="s">
        <v>68</v>
      </c>
      <c r="AG66" s="105"/>
      <c r="AH66" s="105"/>
      <c r="AI66" s="104">
        <v>2</v>
      </c>
      <c r="AJ66" s="105"/>
      <c r="AK66" s="105" t="s">
        <v>68</v>
      </c>
      <c r="AL66" s="105"/>
      <c r="AM66" s="106" t="s">
        <v>69</v>
      </c>
      <c r="AN66" s="107" t="s">
        <v>91</v>
      </c>
      <c r="AO66" s="80" t="str">
        <f t="shared" si="1"/>
        <v/>
      </c>
      <c r="AP66" s="108" t="s">
        <v>20</v>
      </c>
      <c r="AQ66" s="80"/>
      <c r="AR66" s="80"/>
      <c r="AS66" s="80"/>
    </row>
    <row r="67" spans="2:45" ht="15.75" customHeight="1" x14ac:dyDescent="0.3">
      <c r="L67" s="69" t="s">
        <v>20</v>
      </c>
      <c r="O67" s="60" t="s">
        <v>199</v>
      </c>
      <c r="W67" s="104">
        <v>3</v>
      </c>
      <c r="X67" s="105"/>
      <c r="Y67" s="105"/>
      <c r="Z67" s="105" t="s">
        <v>68</v>
      </c>
      <c r="AA67" s="104">
        <v>2</v>
      </c>
      <c r="AB67" s="105">
        <v>2</v>
      </c>
      <c r="AC67" s="105" t="s">
        <v>68</v>
      </c>
      <c r="AD67" s="105"/>
      <c r="AE67" s="104">
        <v>1</v>
      </c>
      <c r="AF67" s="105" t="s">
        <v>68</v>
      </c>
      <c r="AG67" s="105"/>
      <c r="AH67" s="105"/>
      <c r="AI67" s="104">
        <v>3</v>
      </c>
      <c r="AJ67" s="105"/>
      <c r="AK67" s="105"/>
      <c r="AL67" s="105" t="s">
        <v>68</v>
      </c>
      <c r="AM67" s="109" t="s">
        <v>71</v>
      </c>
      <c r="AN67" s="107" t="s">
        <v>75</v>
      </c>
      <c r="AO67" s="80" t="str">
        <f t="shared" si="1"/>
        <v/>
      </c>
      <c r="AP67" s="112" t="str">
        <f>IF(AO58="",IF(AO59="",IF(AO60="",IF(AO61="",IF(AO62="",IF(AO63="",IF(AO64="",IF(AO65="",IF(AO66="",IF(AO67="","",AO67),AO66),AO65),AO64),AO63),AO62),AO61),AO60),AO59),AO58)</f>
        <v/>
      </c>
      <c r="AQ67" s="80"/>
      <c r="AR67" s="80"/>
      <c r="AS67" s="80"/>
    </row>
    <row r="68" spans="2:45" ht="15.75" customHeight="1" thickBot="1" x14ac:dyDescent="0.35">
      <c r="B68" s="60" t="s">
        <v>165</v>
      </c>
      <c r="C68" s="116">
        <f>Report!K90</f>
        <v>0</v>
      </c>
      <c r="H68" s="128"/>
      <c r="I68" s="128"/>
      <c r="J68" s="128"/>
      <c r="K68" s="128"/>
      <c r="L68" s="128"/>
      <c r="M68" s="128"/>
      <c r="N68" s="128"/>
      <c r="O68" s="128"/>
      <c r="P68" s="128"/>
      <c r="Q68" s="128"/>
      <c r="R68" s="128"/>
      <c r="S68" s="128"/>
      <c r="T68" s="128"/>
      <c r="U68" s="128"/>
      <c r="V68" s="129"/>
      <c r="W68" s="104">
        <v>3</v>
      </c>
      <c r="X68" s="105"/>
      <c r="Y68" s="105"/>
      <c r="Z68" s="105" t="s">
        <v>68</v>
      </c>
      <c r="AA68" s="104">
        <v>2</v>
      </c>
      <c r="AB68" s="105">
        <v>2</v>
      </c>
      <c r="AC68" s="105" t="s">
        <v>68</v>
      </c>
      <c r="AD68" s="105"/>
      <c r="AE68" s="104">
        <v>2</v>
      </c>
      <c r="AF68" s="105"/>
      <c r="AG68" s="105" t="s">
        <v>68</v>
      </c>
      <c r="AH68" s="105"/>
      <c r="AI68" s="104">
        <v>1</v>
      </c>
      <c r="AJ68" s="105" t="s">
        <v>68</v>
      </c>
      <c r="AK68" s="105"/>
      <c r="AL68" s="105"/>
      <c r="AM68" s="110" t="s">
        <v>74</v>
      </c>
      <c r="AN68" s="107" t="s">
        <v>92</v>
      </c>
      <c r="AO68" s="80" t="str">
        <f t="shared" si="1"/>
        <v/>
      </c>
      <c r="AP68" s="108" t="s">
        <v>20</v>
      </c>
      <c r="AQ68" s="80"/>
      <c r="AR68" s="80"/>
      <c r="AS68" s="80"/>
    </row>
    <row r="69" spans="2:45" ht="15.75" customHeight="1" thickTop="1" x14ac:dyDescent="0.3">
      <c r="H69" s="130"/>
      <c r="I69" s="130"/>
      <c r="J69" s="130"/>
      <c r="K69" s="130"/>
      <c r="L69" s="130"/>
      <c r="M69" s="130"/>
      <c r="N69" s="130"/>
      <c r="O69" s="130"/>
      <c r="P69" s="130"/>
      <c r="Q69" s="130"/>
      <c r="R69" s="130"/>
      <c r="S69" s="130"/>
      <c r="T69" s="130"/>
      <c r="U69" s="130"/>
      <c r="V69" s="131"/>
      <c r="W69" s="104">
        <v>3</v>
      </c>
      <c r="X69" s="105"/>
      <c r="Y69" s="105"/>
      <c r="Z69" s="105" t="s">
        <v>68</v>
      </c>
      <c r="AA69" s="104">
        <v>2</v>
      </c>
      <c r="AB69" s="105">
        <v>2</v>
      </c>
      <c r="AC69" s="105" t="s">
        <v>68</v>
      </c>
      <c r="AD69" s="105"/>
      <c r="AE69" s="104">
        <v>2</v>
      </c>
      <c r="AF69" s="105"/>
      <c r="AG69" s="105" t="s">
        <v>68</v>
      </c>
      <c r="AH69" s="105"/>
      <c r="AI69" s="104">
        <v>2</v>
      </c>
      <c r="AJ69" s="105"/>
      <c r="AK69" s="105" t="s">
        <v>68</v>
      </c>
      <c r="AL69" s="105"/>
      <c r="AM69" s="106" t="s">
        <v>69</v>
      </c>
      <c r="AN69" s="107" t="s">
        <v>96</v>
      </c>
      <c r="AO69" s="80" t="str">
        <f t="shared" si="1"/>
        <v/>
      </c>
      <c r="AP69" s="108" t="s">
        <v>20</v>
      </c>
      <c r="AQ69" s="80"/>
      <c r="AR69" s="80"/>
      <c r="AS69" s="80"/>
    </row>
    <row r="70" spans="2:45" ht="15.75" customHeight="1" x14ac:dyDescent="0.3">
      <c r="H70" s="76" t="s">
        <v>101</v>
      </c>
      <c r="I70" s="75">
        <f>IF(D8=1,IF(H72=1,IF(H84=1,M70,H84),H72),1)</f>
        <v>1</v>
      </c>
      <c r="K70" s="69" t="s">
        <v>20</v>
      </c>
      <c r="L70" s="69" t="s">
        <v>20</v>
      </c>
      <c r="M70" s="82" t="str">
        <f>IF(M76=1,IF(M80=1,IF(M97=1,IF(M99=1,IF(M101=1,AP3,M101),M99),M97),M80),M76)</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N70" s="82"/>
      <c r="W70" s="104">
        <v>3</v>
      </c>
      <c r="X70" s="105"/>
      <c r="Y70" s="105"/>
      <c r="Z70" s="105" t="s">
        <v>68</v>
      </c>
      <c r="AA70" s="104">
        <v>2</v>
      </c>
      <c r="AB70" s="105">
        <v>2</v>
      </c>
      <c r="AC70" s="105" t="s">
        <v>68</v>
      </c>
      <c r="AD70" s="105"/>
      <c r="AE70" s="104">
        <v>2</v>
      </c>
      <c r="AF70" s="105"/>
      <c r="AG70" s="105" t="s">
        <v>68</v>
      </c>
      <c r="AH70" s="105"/>
      <c r="AI70" s="104">
        <v>3</v>
      </c>
      <c r="AJ70" s="105"/>
      <c r="AK70" s="105"/>
      <c r="AL70" s="105" t="s">
        <v>68</v>
      </c>
      <c r="AM70" s="109" t="s">
        <v>71</v>
      </c>
      <c r="AN70" s="107" t="s">
        <v>75</v>
      </c>
      <c r="AO70" s="80" t="str">
        <f t="shared" si="1"/>
        <v/>
      </c>
      <c r="AP70" s="108" t="s">
        <v>20</v>
      </c>
      <c r="AQ70" s="80"/>
      <c r="AR70" s="80"/>
      <c r="AS70" s="80"/>
    </row>
    <row r="71" spans="2:45" ht="15.75" customHeight="1" x14ac:dyDescent="0.3">
      <c r="W71" s="104">
        <v>3</v>
      </c>
      <c r="X71" s="105"/>
      <c r="Y71" s="105"/>
      <c r="Z71" s="105" t="s">
        <v>68</v>
      </c>
      <c r="AA71" s="104">
        <v>2</v>
      </c>
      <c r="AB71" s="105">
        <v>2</v>
      </c>
      <c r="AC71" s="105" t="s">
        <v>68</v>
      </c>
      <c r="AD71" s="105" t="s">
        <v>70</v>
      </c>
      <c r="AE71" s="104">
        <v>3</v>
      </c>
      <c r="AF71" s="105"/>
      <c r="AG71" s="105"/>
      <c r="AH71" s="105" t="s">
        <v>68</v>
      </c>
      <c r="AI71" s="104">
        <v>1</v>
      </c>
      <c r="AJ71" s="105" t="s">
        <v>68</v>
      </c>
      <c r="AK71" s="105"/>
      <c r="AL71" s="105"/>
      <c r="AM71" s="106" t="s">
        <v>69</v>
      </c>
      <c r="AN71" s="107" t="s">
        <v>96</v>
      </c>
      <c r="AO71" s="80" t="str">
        <f t="shared" si="1"/>
        <v/>
      </c>
      <c r="AP71" s="108" t="s">
        <v>20</v>
      </c>
      <c r="AQ71" s="80"/>
      <c r="AR71" s="80"/>
      <c r="AS71" s="80"/>
    </row>
    <row r="72" spans="2:45" ht="15.75" customHeight="1" x14ac:dyDescent="0.3">
      <c r="H72" s="79">
        <f>IF(D8=1,IF(I72=1,IF(I74=1,IF(I76=1,IF(I78=1,IF(I80=1,I82,I80),I78),I76),I74),I72),1)</f>
        <v>1</v>
      </c>
      <c r="I72" s="68" t="str">
        <f>IF(C49=0,O72,1)</f>
        <v>Compute the waterway opening area for the EXISTING structure and and record it in the appropriate field below.</v>
      </c>
      <c r="K72" s="69" t="s">
        <v>20</v>
      </c>
      <c r="L72" s="69" t="s">
        <v>20</v>
      </c>
      <c r="O72" s="60" t="s">
        <v>168</v>
      </c>
      <c r="W72" s="104">
        <v>3</v>
      </c>
      <c r="X72" s="105"/>
      <c r="Y72" s="105"/>
      <c r="Z72" s="105" t="s">
        <v>68</v>
      </c>
      <c r="AA72" s="104">
        <v>2</v>
      </c>
      <c r="AB72" s="105">
        <v>2</v>
      </c>
      <c r="AC72" s="105" t="s">
        <v>68</v>
      </c>
      <c r="AD72" s="105" t="s">
        <v>70</v>
      </c>
      <c r="AE72" s="104">
        <v>3</v>
      </c>
      <c r="AF72" s="105"/>
      <c r="AG72" s="105" t="s">
        <v>70</v>
      </c>
      <c r="AH72" s="105" t="s">
        <v>68</v>
      </c>
      <c r="AI72" s="104">
        <v>2</v>
      </c>
      <c r="AJ72" s="105"/>
      <c r="AK72" s="105" t="s">
        <v>68</v>
      </c>
      <c r="AL72" s="105"/>
      <c r="AM72" s="106" t="s">
        <v>69</v>
      </c>
      <c r="AN72" s="107" t="s">
        <v>96</v>
      </c>
      <c r="AO72" s="80" t="str">
        <f t="shared" si="1"/>
        <v/>
      </c>
      <c r="AP72" s="108" t="s">
        <v>20</v>
      </c>
      <c r="AQ72" s="80"/>
      <c r="AR72" s="80"/>
      <c r="AS72" s="80"/>
    </row>
    <row r="73" spans="2:45" ht="15.75" customHeight="1" x14ac:dyDescent="0.3">
      <c r="W73" s="104">
        <v>3</v>
      </c>
      <c r="X73" s="105"/>
      <c r="Y73" s="105"/>
      <c r="Z73" s="105" t="s">
        <v>68</v>
      </c>
      <c r="AA73" s="104">
        <v>2</v>
      </c>
      <c r="AB73" s="105">
        <v>2</v>
      </c>
      <c r="AC73" s="105" t="s">
        <v>68</v>
      </c>
      <c r="AD73" s="105" t="s">
        <v>70</v>
      </c>
      <c r="AE73" s="104">
        <v>3</v>
      </c>
      <c r="AF73" s="105"/>
      <c r="AG73" s="105"/>
      <c r="AH73" s="105" t="s">
        <v>68</v>
      </c>
      <c r="AI73" s="104">
        <v>3</v>
      </c>
      <c r="AJ73" s="105"/>
      <c r="AK73" s="105"/>
      <c r="AL73" s="105" t="s">
        <v>68</v>
      </c>
      <c r="AM73" s="106" t="s">
        <v>69</v>
      </c>
      <c r="AN73" s="107" t="s">
        <v>96</v>
      </c>
      <c r="AO73" s="80" t="str">
        <f t="shared" si="1"/>
        <v/>
      </c>
      <c r="AP73" s="108" t="s">
        <v>20</v>
      </c>
      <c r="AQ73" s="80"/>
      <c r="AR73" s="80"/>
      <c r="AS73" s="80"/>
    </row>
    <row r="74" spans="2:45" ht="15.75" customHeight="1" x14ac:dyDescent="0.3">
      <c r="I74" s="68" t="str">
        <f>IF(C51=0,O74,1)</f>
        <v>Compute the waterway opening area for the PROPOSED structure and and record it in the appropriate field below.</v>
      </c>
      <c r="K74" s="69" t="s">
        <v>20</v>
      </c>
      <c r="O74" s="60" t="s">
        <v>167</v>
      </c>
      <c r="W74" s="104">
        <v>3</v>
      </c>
      <c r="X74" s="105"/>
      <c r="Y74" s="105"/>
      <c r="Z74" s="105" t="s">
        <v>68</v>
      </c>
      <c r="AA74" s="104">
        <v>3</v>
      </c>
      <c r="AB74" s="105">
        <v>3</v>
      </c>
      <c r="AC74" s="105" t="s">
        <v>70</v>
      </c>
      <c r="AD74" s="105" t="s">
        <v>68</v>
      </c>
      <c r="AE74" s="104">
        <v>1</v>
      </c>
      <c r="AF74" s="105" t="s">
        <v>68</v>
      </c>
      <c r="AG74" s="105"/>
      <c r="AH74" s="105"/>
      <c r="AI74" s="104">
        <v>1</v>
      </c>
      <c r="AJ74" s="105" t="s">
        <v>68</v>
      </c>
      <c r="AK74" s="105"/>
      <c r="AL74" s="105"/>
      <c r="AM74" s="110" t="s">
        <v>72</v>
      </c>
      <c r="AN74" s="107" t="s">
        <v>97</v>
      </c>
      <c r="AO74" s="80" t="str">
        <f t="shared" si="1"/>
        <v/>
      </c>
      <c r="AP74" s="108" t="s">
        <v>20</v>
      </c>
      <c r="AQ74" s="80"/>
      <c r="AR74" s="80"/>
      <c r="AS74" s="80"/>
    </row>
    <row r="75" spans="2:45" ht="15.75" customHeight="1" x14ac:dyDescent="0.3">
      <c r="W75" s="104">
        <v>3</v>
      </c>
      <c r="X75" s="105"/>
      <c r="Y75" s="105"/>
      <c r="Z75" s="105" t="s">
        <v>68</v>
      </c>
      <c r="AA75" s="104">
        <v>3</v>
      </c>
      <c r="AB75" s="105">
        <v>3</v>
      </c>
      <c r="AC75" s="105"/>
      <c r="AD75" s="105" t="s">
        <v>68</v>
      </c>
      <c r="AE75" s="104">
        <v>1</v>
      </c>
      <c r="AF75" s="105" t="s">
        <v>68</v>
      </c>
      <c r="AG75" s="105"/>
      <c r="AH75" s="105"/>
      <c r="AI75" s="104">
        <v>2</v>
      </c>
      <c r="AJ75" s="105"/>
      <c r="AK75" s="105" t="s">
        <v>68</v>
      </c>
      <c r="AL75" s="105"/>
      <c r="AM75" s="110" t="s">
        <v>72</v>
      </c>
      <c r="AN75" s="107" t="s">
        <v>97</v>
      </c>
      <c r="AO75" s="80" t="str">
        <f t="shared" si="1"/>
        <v/>
      </c>
      <c r="AP75" s="108" t="s">
        <v>20</v>
      </c>
      <c r="AQ75" s="80"/>
      <c r="AR75" s="80"/>
      <c r="AS75" s="80"/>
    </row>
    <row r="76" spans="2:45" ht="15.75" customHeight="1" x14ac:dyDescent="0.3">
      <c r="I76" s="68">
        <f>IF(M76=1,1,"See Results")</f>
        <v>1</v>
      </c>
      <c r="K76" s="69" t="s">
        <v>20</v>
      </c>
      <c r="M76" s="79">
        <f>IF(C49&gt;C51,O76,1)</f>
        <v>1</v>
      </c>
      <c r="O76" s="60" t="s">
        <v>215</v>
      </c>
      <c r="W76" s="104">
        <v>3</v>
      </c>
      <c r="X76" s="105"/>
      <c r="Y76" s="105"/>
      <c r="Z76" s="105" t="s">
        <v>68</v>
      </c>
      <c r="AA76" s="104">
        <v>3</v>
      </c>
      <c r="AB76" s="105">
        <v>3</v>
      </c>
      <c r="AC76" s="105"/>
      <c r="AD76" s="105" t="s">
        <v>68</v>
      </c>
      <c r="AE76" s="104">
        <v>1</v>
      </c>
      <c r="AF76" s="105" t="s">
        <v>68</v>
      </c>
      <c r="AG76" s="105"/>
      <c r="AH76" s="105"/>
      <c r="AI76" s="104">
        <v>3</v>
      </c>
      <c r="AJ76" s="105"/>
      <c r="AK76" s="105"/>
      <c r="AL76" s="105" t="s">
        <v>68</v>
      </c>
      <c r="AM76" s="110" t="s">
        <v>72</v>
      </c>
      <c r="AN76" s="107" t="s">
        <v>97</v>
      </c>
      <c r="AO76" s="80" t="str">
        <f t="shared" si="1"/>
        <v/>
      </c>
      <c r="AP76" s="108" t="s">
        <v>20</v>
      </c>
      <c r="AQ76" s="80"/>
      <c r="AR76" s="80"/>
      <c r="AS76" s="80"/>
    </row>
    <row r="77" spans="2:45" ht="15.75" customHeight="1" x14ac:dyDescent="0.3">
      <c r="W77" s="104">
        <v>3</v>
      </c>
      <c r="X77" s="105"/>
      <c r="Y77" s="105"/>
      <c r="Z77" s="105" t="s">
        <v>68</v>
      </c>
      <c r="AA77" s="104">
        <v>3</v>
      </c>
      <c r="AB77" s="105">
        <v>3</v>
      </c>
      <c r="AC77" s="105"/>
      <c r="AD77" s="105" t="s">
        <v>68</v>
      </c>
      <c r="AE77" s="104">
        <v>2</v>
      </c>
      <c r="AF77" s="105"/>
      <c r="AG77" s="105" t="s">
        <v>68</v>
      </c>
      <c r="AH77" s="105"/>
      <c r="AI77" s="104">
        <v>1</v>
      </c>
      <c r="AJ77" s="105" t="s">
        <v>68</v>
      </c>
      <c r="AK77" s="105"/>
      <c r="AL77" s="105"/>
      <c r="AM77" s="109" t="s">
        <v>71</v>
      </c>
      <c r="AN77" s="107" t="s">
        <v>75</v>
      </c>
      <c r="AO77" s="80" t="str">
        <f t="shared" si="1"/>
        <v/>
      </c>
      <c r="AP77" s="112" t="str">
        <f>IF(AO68="",IF(AO69="",IF(AO70="",IF(AO71="",IF(AO72="",IF(AO73="",IF(AO74="",IF(AO75="",IF(AO76="",IF(AO77="","",AO77),AO76),AO75),AO74),AO73),AO72),AO71),AO70),AO69),AO68)</f>
        <v/>
      </c>
      <c r="AQ77" s="80"/>
      <c r="AR77" s="80"/>
      <c r="AS77" s="80"/>
    </row>
    <row r="78" spans="2:45" ht="15.75" customHeight="1" x14ac:dyDescent="0.3">
      <c r="I78" s="68" t="str">
        <f>IF(C53=0,O78,1)</f>
        <v>Taking into account the guardrail configuration, does the proposed road profile across the floodplain of the proposed project, match exactly with no variation, to that of the existing profile? Answer question below.</v>
      </c>
      <c r="L78" s="69" t="s">
        <v>20</v>
      </c>
      <c r="O78" s="60" t="s">
        <v>174</v>
      </c>
      <c r="W78" s="104">
        <v>3</v>
      </c>
      <c r="X78" s="105"/>
      <c r="Y78" s="105"/>
      <c r="Z78" s="105" t="s">
        <v>68</v>
      </c>
      <c r="AA78" s="104">
        <v>3</v>
      </c>
      <c r="AB78" s="105">
        <v>3</v>
      </c>
      <c r="AC78" s="105" t="s">
        <v>70</v>
      </c>
      <c r="AD78" s="105" t="s">
        <v>68</v>
      </c>
      <c r="AE78" s="104">
        <v>2</v>
      </c>
      <c r="AF78" s="105"/>
      <c r="AG78" s="105" t="s">
        <v>68</v>
      </c>
      <c r="AH78" s="105" t="s">
        <v>70</v>
      </c>
      <c r="AI78" s="104">
        <v>2</v>
      </c>
      <c r="AJ78" s="105"/>
      <c r="AK78" s="105" t="s">
        <v>68</v>
      </c>
      <c r="AL78" s="105" t="s">
        <v>70</v>
      </c>
      <c r="AM78" s="110" t="s">
        <v>72</v>
      </c>
      <c r="AN78" s="107" t="s">
        <v>97</v>
      </c>
      <c r="AO78" s="80" t="str">
        <f t="shared" si="1"/>
        <v/>
      </c>
      <c r="AP78" s="108" t="s">
        <v>20</v>
      </c>
      <c r="AQ78" s="80"/>
      <c r="AR78" s="80"/>
      <c r="AS78" s="80"/>
    </row>
    <row r="79" spans="2:45" ht="15.75" customHeight="1" x14ac:dyDescent="0.3">
      <c r="W79" s="104">
        <v>3</v>
      </c>
      <c r="X79" s="105"/>
      <c r="Y79" s="105"/>
      <c r="Z79" s="105" t="s">
        <v>68</v>
      </c>
      <c r="AA79" s="104">
        <v>3</v>
      </c>
      <c r="AB79" s="105">
        <v>3</v>
      </c>
      <c r="AC79" s="105" t="s">
        <v>70</v>
      </c>
      <c r="AD79" s="105" t="s">
        <v>68</v>
      </c>
      <c r="AE79" s="104">
        <v>2</v>
      </c>
      <c r="AF79" s="105" t="s">
        <v>70</v>
      </c>
      <c r="AG79" s="105" t="s">
        <v>68</v>
      </c>
      <c r="AH79" s="105"/>
      <c r="AI79" s="104">
        <v>3</v>
      </c>
      <c r="AJ79" s="105" t="s">
        <v>70</v>
      </c>
      <c r="AK79" s="105"/>
      <c r="AL79" s="105" t="s">
        <v>68</v>
      </c>
      <c r="AM79" s="110" t="s">
        <v>72</v>
      </c>
      <c r="AN79" s="107" t="s">
        <v>97</v>
      </c>
      <c r="AO79" s="80" t="str">
        <f t="shared" si="1"/>
        <v/>
      </c>
      <c r="AP79" s="108" t="s">
        <v>20</v>
      </c>
      <c r="AQ79" s="80"/>
      <c r="AR79" s="80"/>
      <c r="AS79" s="80"/>
    </row>
    <row r="80" spans="2:45" ht="15.75" customHeight="1" x14ac:dyDescent="0.3">
      <c r="I80" s="68">
        <f>IF(M80=1,1,"See Results")</f>
        <v>1</v>
      </c>
      <c r="K80" s="69" t="s">
        <v>20</v>
      </c>
      <c r="M80" s="114">
        <f>IF(C25&gt;C29,1,IF(D53=1,O80,1))</f>
        <v>1</v>
      </c>
      <c r="O80" s="60" t="s">
        <v>173</v>
      </c>
      <c r="W80" s="104">
        <v>3</v>
      </c>
      <c r="X80" s="105"/>
      <c r="Y80" s="105"/>
      <c r="Z80" s="105" t="s">
        <v>68</v>
      </c>
      <c r="AA80" s="104">
        <v>3</v>
      </c>
      <c r="AB80" s="105">
        <v>3</v>
      </c>
      <c r="AC80" s="105"/>
      <c r="AD80" s="105" t="s">
        <v>68</v>
      </c>
      <c r="AE80" s="104">
        <v>3</v>
      </c>
      <c r="AF80" s="105"/>
      <c r="AG80" s="105"/>
      <c r="AH80" s="105" t="s">
        <v>68</v>
      </c>
      <c r="AI80" s="104">
        <v>1</v>
      </c>
      <c r="AJ80" s="105" t="s">
        <v>68</v>
      </c>
      <c r="AK80" s="105"/>
      <c r="AL80" s="105"/>
      <c r="AM80" s="109" t="s">
        <v>71</v>
      </c>
      <c r="AN80" s="107" t="s">
        <v>75</v>
      </c>
      <c r="AO80" s="80" t="str">
        <f t="shared" si="1"/>
        <v/>
      </c>
      <c r="AP80" s="108" t="s">
        <v>20</v>
      </c>
      <c r="AQ80" s="80"/>
      <c r="AR80" s="80"/>
      <c r="AS80" s="80"/>
    </row>
    <row r="81" spans="8:45" ht="15.75" customHeight="1" x14ac:dyDescent="0.3">
      <c r="W81" s="104">
        <v>3</v>
      </c>
      <c r="X81" s="105"/>
      <c r="Y81" s="105"/>
      <c r="Z81" s="105" t="s">
        <v>68</v>
      </c>
      <c r="AA81" s="104">
        <v>3</v>
      </c>
      <c r="AB81" s="105">
        <v>3</v>
      </c>
      <c r="AC81" s="105"/>
      <c r="AD81" s="105" t="s">
        <v>68</v>
      </c>
      <c r="AE81" s="104">
        <v>3</v>
      </c>
      <c r="AF81" s="105"/>
      <c r="AG81" s="105"/>
      <c r="AH81" s="105" t="s">
        <v>68</v>
      </c>
      <c r="AI81" s="104">
        <v>2</v>
      </c>
      <c r="AJ81" s="105"/>
      <c r="AK81" s="105" t="s">
        <v>68</v>
      </c>
      <c r="AL81" s="105"/>
      <c r="AM81" s="109" t="s">
        <v>71</v>
      </c>
      <c r="AN81" s="107" t="s">
        <v>75</v>
      </c>
      <c r="AO81" s="80" t="str">
        <f t="shared" si="1"/>
        <v/>
      </c>
      <c r="AP81" s="108" t="s">
        <v>20</v>
      </c>
      <c r="AQ81" s="80"/>
      <c r="AR81" s="80"/>
      <c r="AS81" s="80"/>
    </row>
    <row r="82" spans="8:45" ht="15.75" customHeight="1" thickBot="1" x14ac:dyDescent="0.35">
      <c r="I82" s="68">
        <f>IF(C56=0,IF(D53=2,O82,1),1)</f>
        <v>1</v>
      </c>
      <c r="K82" s="69" t="s">
        <v>20</v>
      </c>
      <c r="O82" s="60" t="s">
        <v>175</v>
      </c>
      <c r="W82" s="104">
        <v>3</v>
      </c>
      <c r="X82" s="117"/>
      <c r="Y82" s="117"/>
      <c r="Z82" s="117" t="s">
        <v>68</v>
      </c>
      <c r="AA82" s="104">
        <v>3</v>
      </c>
      <c r="AB82" s="105">
        <v>3</v>
      </c>
      <c r="AC82" s="117" t="s">
        <v>70</v>
      </c>
      <c r="AD82" s="117" t="s">
        <v>68</v>
      </c>
      <c r="AE82" s="118">
        <v>3</v>
      </c>
      <c r="AF82" s="117"/>
      <c r="AG82" s="117"/>
      <c r="AH82" s="117" t="s">
        <v>68</v>
      </c>
      <c r="AI82" s="118">
        <v>3</v>
      </c>
      <c r="AJ82" s="117"/>
      <c r="AK82" s="117"/>
      <c r="AL82" s="117" t="s">
        <v>68</v>
      </c>
      <c r="AM82" s="119" t="s">
        <v>69</v>
      </c>
      <c r="AN82" s="107" t="s">
        <v>98</v>
      </c>
      <c r="AO82" s="80" t="str">
        <f t="shared" si="1"/>
        <v/>
      </c>
      <c r="AP82" s="112" t="str">
        <f>IF(AO78="",IF(AO79="",IF(AO80="",IF(AO81="",IF(AO82="","",AO82),AO81),AO80),AO79),AO78)</f>
        <v/>
      </c>
      <c r="AQ82" s="80"/>
      <c r="AR82" s="80"/>
      <c r="AS82" s="80"/>
    </row>
    <row r="83" spans="8:45" ht="15.75" customHeight="1" x14ac:dyDescent="0.3"/>
    <row r="84" spans="8:45" x14ac:dyDescent="0.3">
      <c r="H84" s="79">
        <f>IF(D8=1,IF(I84=1,IF(I86=1,IF(I88=1,IF(I90=1,IF(I92=1,I97,I92),I90),I88),I86),I84),1)</f>
        <v>1</v>
      </c>
      <c r="I84" s="68" t="str">
        <f>IF(C59=0,O84,1)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84" s="69" t="s">
        <v>20</v>
      </c>
      <c r="O84" s="60" t="s">
        <v>42</v>
      </c>
    </row>
    <row r="86" spans="8:45" x14ac:dyDescent="0.3">
      <c r="I86" s="68" t="str">
        <f>IF(C61=0,O86,1)</f>
        <v>A datum is required for the Base Flood Elevation.  The project can not be assessed until a datum is reported.</v>
      </c>
      <c r="K86" s="69" t="s">
        <v>20</v>
      </c>
      <c r="O86" s="60" t="s">
        <v>163</v>
      </c>
    </row>
    <row r="88" spans="8:45" x14ac:dyDescent="0.3">
      <c r="I88" s="68">
        <f>IF(C61=C31,1,O88)</f>
        <v>1</v>
      </c>
      <c r="K88" s="69" t="s">
        <v>20</v>
      </c>
      <c r="O88" s="60" t="s">
        <v>164</v>
      </c>
    </row>
    <row r="90" spans="8:45" x14ac:dyDescent="0.3">
      <c r="I90" s="68" t="str">
        <f>IF(D63=0,O90,1)</f>
        <v>Indicate the source of the BFE.</v>
      </c>
      <c r="O90" s="60" t="s">
        <v>29</v>
      </c>
    </row>
    <row r="92" spans="8:45" x14ac:dyDescent="0.3">
      <c r="I92" s="68">
        <f>IF(C68=0,IF(D63=1,O92,IF(D63=2,O93,IF(D63=3,O94,IF(D63=4,O95,1)))),"See Results")</f>
        <v>1</v>
      </c>
      <c r="O92" s="113" t="s">
        <v>50</v>
      </c>
    </row>
    <row r="93" spans="8:45" x14ac:dyDescent="0.3">
      <c r="O93" s="113" t="s">
        <v>47</v>
      </c>
    </row>
    <row r="94" spans="8:45" x14ac:dyDescent="0.3">
      <c r="O94" s="113" t="s">
        <v>48</v>
      </c>
    </row>
    <row r="95" spans="8:45" x14ac:dyDescent="0.3">
      <c r="O95" s="113" t="s">
        <v>49</v>
      </c>
    </row>
    <row r="97" spans="9:15" x14ac:dyDescent="0.3">
      <c r="I97" s="68"/>
      <c r="M97" s="79">
        <f>IF(C41&lt;C59,IF(C45&gt;C41,O97,1),1)</f>
        <v>1</v>
      </c>
      <c r="O97" s="60" t="s">
        <v>214</v>
      </c>
    </row>
    <row r="99" spans="9:15" x14ac:dyDescent="0.3">
      <c r="M99" s="79">
        <f>IF(C37=C59,IF(C37=C33,1,O99),IF(C33=C59,O99,1))</f>
        <v>1</v>
      </c>
      <c r="O99" s="60" t="s">
        <v>213</v>
      </c>
    </row>
    <row r="101" spans="9:15" x14ac:dyDescent="0.3">
      <c r="M101" s="79">
        <f>IF(D56=2,IF(C59&lt;C29,IF(C33&lt;C37,1,IF(C41&gt;C59,1,IF(C41&lt;C45,1,"Perched"))),1),1)</f>
        <v>1</v>
      </c>
      <c r="O101" s="60" t="s">
        <v>176</v>
      </c>
    </row>
    <row r="103" spans="9:15" x14ac:dyDescent="0.3">
      <c r="M103" s="72"/>
    </row>
  </sheetData>
  <sheetProtection password="D111" sheet="1" objects="1" scenarios="1" selectLockedCells="1" selectUnlockedCells="1"/>
  <mergeCells count="13">
    <mergeCell ref="D2:D3"/>
    <mergeCell ref="D53:D54"/>
    <mergeCell ref="D56:D57"/>
    <mergeCell ref="D63:D66"/>
    <mergeCell ref="C63:C66"/>
    <mergeCell ref="D8:D10"/>
    <mergeCell ref="C8:C10"/>
    <mergeCell ref="D5:D6"/>
    <mergeCell ref="X4:Z5"/>
    <mergeCell ref="AB4:AD5"/>
    <mergeCell ref="AF4:AH5"/>
    <mergeCell ref="AJ4:AL5"/>
    <mergeCell ref="E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76"/>
  <sheetViews>
    <sheetView zoomScale="70" zoomScaleNormal="70" workbookViewId="0">
      <selection activeCell="F48" sqref="F48"/>
    </sheetView>
  </sheetViews>
  <sheetFormatPr defaultColWidth="9.109375" defaultRowHeight="17.399999999999999" x14ac:dyDescent="0.3"/>
  <cols>
    <col min="1" max="16" width="9.109375" style="2"/>
    <col min="17" max="17" width="14" style="2" customWidth="1"/>
    <col min="18" max="18" width="6.44140625" style="2" customWidth="1"/>
    <col min="19" max="16384" width="9.109375" style="2"/>
  </cols>
  <sheetData>
    <row r="1" spans="1:18" x14ac:dyDescent="0.3">
      <c r="A1" s="3"/>
      <c r="B1" s="3"/>
      <c r="C1" s="3"/>
      <c r="D1" s="3"/>
      <c r="E1" s="3"/>
      <c r="F1" s="3"/>
      <c r="G1" s="3"/>
      <c r="H1" s="3"/>
      <c r="I1" s="3"/>
      <c r="J1" s="3"/>
      <c r="K1" s="3"/>
      <c r="L1" s="3"/>
      <c r="M1" s="3"/>
      <c r="N1" s="3"/>
      <c r="O1" s="3"/>
      <c r="P1" s="3"/>
      <c r="Q1" s="3"/>
      <c r="R1" s="3"/>
    </row>
    <row r="2" spans="1:18" x14ac:dyDescent="0.3">
      <c r="A2" s="3"/>
      <c r="B2" s="3"/>
      <c r="C2" s="3" t="s">
        <v>36</v>
      </c>
      <c r="D2" s="3"/>
      <c r="E2" s="3"/>
      <c r="F2" s="3"/>
      <c r="G2" s="3"/>
      <c r="H2" s="3"/>
      <c r="I2" s="3"/>
      <c r="J2" s="3"/>
      <c r="K2" s="3"/>
      <c r="L2" s="3"/>
      <c r="M2" s="3"/>
      <c r="N2" s="3"/>
      <c r="O2" s="3"/>
      <c r="P2" s="3"/>
      <c r="Q2" s="3"/>
      <c r="R2" s="3"/>
    </row>
    <row r="3" spans="1:18" x14ac:dyDescent="0.3">
      <c r="A3" s="3"/>
      <c r="B3" s="3"/>
      <c r="C3" s="3"/>
      <c r="D3" s="3"/>
      <c r="E3" s="3"/>
      <c r="F3" s="3"/>
      <c r="G3" s="3"/>
      <c r="H3" s="3"/>
      <c r="I3" s="3"/>
      <c r="J3" s="3"/>
      <c r="K3" s="3"/>
      <c r="L3" s="3"/>
      <c r="M3" s="3"/>
      <c r="N3" s="3"/>
      <c r="O3" s="3"/>
      <c r="P3" s="3"/>
      <c r="Q3" s="3"/>
      <c r="R3" s="3"/>
    </row>
    <row r="4" spans="1:18" x14ac:dyDescent="0.3">
      <c r="A4" s="3"/>
      <c r="B4" s="3"/>
      <c r="C4" s="3"/>
      <c r="D4" s="3"/>
      <c r="E4" s="3"/>
      <c r="F4" s="3"/>
      <c r="G4" s="3"/>
      <c r="H4" s="3"/>
      <c r="I4" s="3"/>
      <c r="J4" s="3"/>
      <c r="K4" s="3" t="s">
        <v>32</v>
      </c>
      <c r="L4" s="3"/>
      <c r="M4" s="3"/>
      <c r="N4" s="3"/>
      <c r="O4" s="3"/>
      <c r="P4" s="3"/>
      <c r="Q4" s="3"/>
      <c r="R4" s="3"/>
    </row>
    <row r="5" spans="1:18" x14ac:dyDescent="0.3">
      <c r="A5" s="3"/>
      <c r="B5" s="3"/>
      <c r="C5" s="3"/>
      <c r="D5" s="3"/>
      <c r="E5" s="3"/>
      <c r="F5" s="3"/>
      <c r="G5" s="3"/>
      <c r="H5" s="3"/>
      <c r="I5" s="3"/>
      <c r="J5" s="3"/>
      <c r="K5" s="3"/>
      <c r="L5" s="3"/>
      <c r="M5" s="3"/>
      <c r="N5" s="3"/>
      <c r="O5" s="3" t="s">
        <v>33</v>
      </c>
      <c r="P5" s="3"/>
      <c r="Q5" s="3"/>
      <c r="R5" s="3"/>
    </row>
    <row r="6" spans="1:18" x14ac:dyDescent="0.3">
      <c r="A6" s="3"/>
      <c r="B6" s="3"/>
      <c r="C6" s="3"/>
      <c r="D6" s="3"/>
      <c r="E6" s="3"/>
      <c r="F6" s="3"/>
      <c r="G6" s="3"/>
      <c r="H6" s="3"/>
      <c r="I6" s="3"/>
      <c r="J6" s="3"/>
      <c r="K6" s="3"/>
      <c r="L6" s="3"/>
      <c r="M6" s="3"/>
      <c r="N6" s="3"/>
      <c r="O6" s="3"/>
      <c r="P6" s="3"/>
      <c r="Q6" s="3"/>
      <c r="R6" s="3"/>
    </row>
    <row r="7" spans="1:18" x14ac:dyDescent="0.3">
      <c r="A7" s="3"/>
      <c r="B7" s="3"/>
      <c r="C7" s="3"/>
      <c r="D7" s="3"/>
      <c r="E7" s="3"/>
      <c r="F7" s="3"/>
      <c r="G7" s="3"/>
      <c r="H7" s="3"/>
      <c r="I7" s="3"/>
      <c r="J7" s="3"/>
      <c r="K7" s="3"/>
      <c r="L7" s="3"/>
      <c r="M7" s="3"/>
      <c r="N7" s="3"/>
      <c r="O7" s="3"/>
      <c r="P7" s="3"/>
      <c r="Q7" s="3"/>
      <c r="R7" s="3"/>
    </row>
    <row r="8" spans="1:18" x14ac:dyDescent="0.3">
      <c r="A8" s="3"/>
      <c r="B8" s="3"/>
      <c r="C8" s="3"/>
      <c r="D8" s="3"/>
      <c r="E8" s="3"/>
      <c r="F8" s="3"/>
      <c r="G8" s="3"/>
      <c r="H8" s="3"/>
      <c r="I8" s="3"/>
      <c r="J8" s="3"/>
      <c r="K8" s="3"/>
      <c r="L8" s="3"/>
      <c r="M8" s="3"/>
      <c r="N8" s="3"/>
      <c r="O8" s="3"/>
      <c r="P8" s="3"/>
      <c r="Q8" s="3"/>
      <c r="R8" s="3"/>
    </row>
    <row r="9" spans="1:18" x14ac:dyDescent="0.3">
      <c r="A9" s="3"/>
      <c r="B9" s="3"/>
      <c r="C9" s="3"/>
      <c r="D9" s="3"/>
      <c r="E9" s="3"/>
      <c r="F9" s="3"/>
      <c r="G9" s="3"/>
      <c r="H9" s="3"/>
      <c r="I9" s="3"/>
      <c r="J9" s="3"/>
      <c r="K9" s="3"/>
      <c r="L9" s="3"/>
      <c r="M9" s="3"/>
      <c r="N9" s="3"/>
      <c r="O9" s="3"/>
      <c r="P9" s="3"/>
      <c r="Q9" s="3"/>
      <c r="R9" s="3"/>
    </row>
    <row r="10" spans="1:18" x14ac:dyDescent="0.3">
      <c r="A10" s="3"/>
      <c r="B10" s="3"/>
      <c r="C10" s="3"/>
      <c r="D10" s="3"/>
      <c r="E10" s="3"/>
      <c r="F10" s="3"/>
      <c r="G10" s="3"/>
      <c r="H10" s="3"/>
      <c r="I10" s="3"/>
      <c r="J10" s="3"/>
      <c r="K10" s="3"/>
      <c r="L10" s="3"/>
      <c r="M10" s="3"/>
      <c r="N10" s="3"/>
      <c r="O10" s="3"/>
      <c r="P10" s="3"/>
      <c r="Q10" s="3"/>
      <c r="R10" s="3"/>
    </row>
    <row r="11" spans="1:18" x14ac:dyDescent="0.3">
      <c r="A11" s="3"/>
      <c r="B11" s="3"/>
      <c r="C11" s="3"/>
      <c r="D11" s="3"/>
      <c r="E11" s="3"/>
      <c r="F11" s="3"/>
      <c r="G11" s="3"/>
      <c r="H11" s="3"/>
      <c r="I11" s="3"/>
      <c r="J11" s="3"/>
      <c r="K11" s="3"/>
      <c r="L11" s="3"/>
      <c r="M11" s="3"/>
      <c r="N11" s="3"/>
      <c r="O11" s="3"/>
      <c r="P11" s="3"/>
      <c r="Q11" s="3"/>
      <c r="R11" s="3"/>
    </row>
    <row r="12" spans="1:18" x14ac:dyDescent="0.3">
      <c r="A12" s="3"/>
      <c r="B12" s="3"/>
      <c r="C12" s="3"/>
      <c r="D12" s="3"/>
      <c r="E12" s="3"/>
      <c r="F12" s="3"/>
      <c r="G12" s="3"/>
      <c r="H12" s="3"/>
      <c r="I12" s="3"/>
      <c r="J12" s="3"/>
      <c r="K12" s="3"/>
      <c r="L12" s="3"/>
      <c r="M12" s="3"/>
      <c r="N12" s="3"/>
      <c r="O12" s="3"/>
      <c r="P12" s="3"/>
      <c r="Q12" s="3"/>
      <c r="R12" s="3"/>
    </row>
    <row r="13" spans="1:18" x14ac:dyDescent="0.3">
      <c r="A13" s="3"/>
      <c r="B13" s="3"/>
      <c r="C13" s="3"/>
      <c r="D13" s="3"/>
      <c r="E13" s="3"/>
      <c r="F13" s="3"/>
      <c r="G13" s="3"/>
      <c r="H13" s="3"/>
      <c r="I13" s="3"/>
      <c r="J13" s="3"/>
      <c r="K13" s="3"/>
      <c r="L13" s="3"/>
      <c r="M13" s="3"/>
      <c r="N13" s="3"/>
      <c r="O13" s="3"/>
      <c r="P13" s="3"/>
      <c r="Q13" s="3"/>
      <c r="R13" s="3"/>
    </row>
    <row r="14" spans="1:18" x14ac:dyDescent="0.3">
      <c r="A14" s="3"/>
      <c r="B14" s="3"/>
      <c r="C14" s="3"/>
      <c r="D14" s="3"/>
      <c r="E14" s="3"/>
      <c r="F14" s="3"/>
      <c r="G14" s="3"/>
      <c r="H14" s="3"/>
      <c r="I14" s="3"/>
      <c r="J14" s="3"/>
      <c r="K14" s="3"/>
      <c r="L14" s="3"/>
      <c r="M14" s="3"/>
      <c r="N14" s="3"/>
      <c r="O14" s="3"/>
      <c r="P14" s="3"/>
      <c r="Q14" s="3"/>
      <c r="R14" s="3"/>
    </row>
    <row r="15" spans="1:18" x14ac:dyDescent="0.3">
      <c r="A15" s="3"/>
      <c r="B15" s="3"/>
      <c r="C15" s="3"/>
      <c r="D15" s="3"/>
      <c r="E15" s="3"/>
      <c r="F15" s="3"/>
      <c r="G15" s="3"/>
      <c r="H15" s="3"/>
      <c r="I15" s="3"/>
      <c r="J15" s="3"/>
      <c r="K15" s="3"/>
      <c r="L15" s="3"/>
      <c r="M15" s="3"/>
      <c r="N15" s="3"/>
      <c r="O15" s="3"/>
      <c r="P15" s="3"/>
      <c r="Q15" s="3"/>
      <c r="R15" s="3"/>
    </row>
    <row r="16" spans="1:18" x14ac:dyDescent="0.3">
      <c r="A16" s="3"/>
      <c r="B16" s="3"/>
      <c r="C16" s="3"/>
      <c r="D16" s="3"/>
      <c r="E16" s="3"/>
      <c r="F16" s="3"/>
      <c r="G16" s="3"/>
      <c r="H16" s="3"/>
      <c r="I16" s="3"/>
      <c r="J16" s="3"/>
      <c r="K16" s="3"/>
      <c r="L16" s="3"/>
      <c r="M16" s="3"/>
      <c r="N16" s="3"/>
      <c r="O16" s="3"/>
      <c r="P16" s="3"/>
      <c r="Q16" s="3"/>
      <c r="R16" s="3"/>
    </row>
    <row r="17" spans="1:18" x14ac:dyDescent="0.3">
      <c r="A17" s="3"/>
      <c r="B17" s="3"/>
      <c r="C17" s="3"/>
      <c r="D17" s="3"/>
      <c r="E17" s="3"/>
      <c r="F17" s="3"/>
      <c r="G17" s="3"/>
      <c r="H17" s="3"/>
      <c r="I17" s="3"/>
      <c r="J17" s="3"/>
      <c r="K17" s="3"/>
      <c r="L17" s="3"/>
      <c r="M17" s="3"/>
      <c r="N17" s="3"/>
      <c r="O17" s="3"/>
      <c r="P17" s="3"/>
      <c r="Q17" s="3"/>
      <c r="R17" s="3"/>
    </row>
    <row r="18" spans="1:18" x14ac:dyDescent="0.3">
      <c r="A18" s="3"/>
      <c r="B18" s="3"/>
      <c r="C18" s="3"/>
      <c r="D18" s="3"/>
      <c r="E18" s="3"/>
      <c r="F18" s="3"/>
      <c r="G18" s="3"/>
      <c r="H18" s="3"/>
      <c r="I18" s="3"/>
      <c r="J18" s="3"/>
      <c r="K18" s="3"/>
      <c r="L18" s="3"/>
      <c r="M18" s="3"/>
      <c r="N18" s="3"/>
      <c r="O18" s="3"/>
      <c r="P18" s="3"/>
      <c r="Q18" s="3"/>
      <c r="R18" s="3"/>
    </row>
    <row r="19" spans="1:18" x14ac:dyDescent="0.3">
      <c r="A19" s="3"/>
      <c r="B19" s="3"/>
      <c r="C19" s="3"/>
      <c r="D19" s="3"/>
      <c r="E19" s="3"/>
      <c r="F19" s="3"/>
      <c r="G19" s="3"/>
      <c r="H19" s="3"/>
      <c r="I19" s="3"/>
      <c r="J19" s="3"/>
      <c r="K19" s="3"/>
      <c r="L19" s="3"/>
      <c r="M19" s="3"/>
      <c r="N19" s="3"/>
      <c r="O19" s="3"/>
      <c r="P19" s="3"/>
      <c r="Q19" s="3"/>
      <c r="R19" s="3"/>
    </row>
    <row r="20" spans="1:18" x14ac:dyDescent="0.3">
      <c r="A20" s="3"/>
      <c r="B20" s="3"/>
      <c r="C20" s="3"/>
      <c r="D20" s="3"/>
      <c r="E20" s="3"/>
      <c r="F20" s="3"/>
      <c r="G20" s="3"/>
      <c r="H20" s="3"/>
      <c r="I20" s="3"/>
      <c r="J20" s="3"/>
      <c r="K20" s="3"/>
      <c r="L20" s="3"/>
      <c r="M20" s="3"/>
      <c r="N20" s="3"/>
      <c r="O20" s="3"/>
      <c r="P20" s="3"/>
      <c r="Q20" s="3"/>
      <c r="R20" s="3"/>
    </row>
    <row r="21" spans="1:18" x14ac:dyDescent="0.3">
      <c r="A21" s="3"/>
      <c r="B21" s="3"/>
      <c r="C21" s="3" t="s">
        <v>35</v>
      </c>
      <c r="D21" s="3"/>
      <c r="E21" s="3"/>
      <c r="F21" s="3"/>
      <c r="G21" s="3"/>
      <c r="H21" s="3"/>
      <c r="I21" s="3"/>
      <c r="J21" s="3"/>
      <c r="K21" s="3"/>
      <c r="L21" s="3"/>
      <c r="M21" s="3"/>
      <c r="N21" s="3"/>
      <c r="O21" s="3"/>
      <c r="P21" s="3"/>
      <c r="Q21" s="3"/>
      <c r="R21" s="3"/>
    </row>
    <row r="22" spans="1:18" x14ac:dyDescent="0.3">
      <c r="A22" s="3"/>
      <c r="B22" s="3"/>
      <c r="C22" s="3"/>
      <c r="D22" s="3"/>
      <c r="E22" s="3"/>
      <c r="F22" s="3"/>
      <c r="G22" s="3"/>
      <c r="H22" s="3"/>
      <c r="I22" s="3"/>
      <c r="J22" s="3"/>
      <c r="K22" s="3"/>
      <c r="L22" s="3"/>
      <c r="M22" s="3"/>
      <c r="N22" s="3"/>
      <c r="O22" s="3"/>
      <c r="P22" s="3"/>
      <c r="Q22" s="3"/>
      <c r="R22" s="3"/>
    </row>
    <row r="23" spans="1:18" x14ac:dyDescent="0.3">
      <c r="A23" s="3"/>
      <c r="B23" s="3"/>
      <c r="C23" s="3"/>
      <c r="D23" s="3"/>
      <c r="E23" s="3"/>
      <c r="F23" s="3"/>
      <c r="G23" s="3"/>
      <c r="H23" s="3"/>
      <c r="I23" s="3"/>
      <c r="J23" s="3"/>
      <c r="K23" s="3"/>
      <c r="L23" s="3"/>
      <c r="M23" s="3"/>
      <c r="N23" s="3"/>
      <c r="O23" s="3"/>
      <c r="P23" s="3" t="s">
        <v>31</v>
      </c>
      <c r="Q23" s="3"/>
      <c r="R23" s="3"/>
    </row>
    <row r="24" spans="1:18" x14ac:dyDescent="0.3">
      <c r="A24" s="3"/>
      <c r="B24" s="3"/>
      <c r="C24" s="3"/>
      <c r="D24" s="3"/>
      <c r="E24" s="3"/>
      <c r="F24" s="3"/>
      <c r="G24" s="3"/>
      <c r="H24" s="3"/>
      <c r="I24" s="3"/>
      <c r="J24" s="3"/>
      <c r="K24" s="3"/>
      <c r="L24" s="4"/>
      <c r="M24" s="4"/>
      <c r="N24" s="3"/>
      <c r="O24" s="3"/>
      <c r="P24" s="3"/>
      <c r="Q24" s="3"/>
      <c r="R24" s="3"/>
    </row>
    <row r="25" spans="1:18" x14ac:dyDescent="0.3">
      <c r="A25" s="3"/>
      <c r="B25" s="3"/>
      <c r="C25" s="3"/>
      <c r="D25" s="3"/>
      <c r="E25" s="3"/>
      <c r="F25" s="3"/>
      <c r="G25" s="3"/>
      <c r="H25" s="3"/>
      <c r="I25" s="3"/>
      <c r="J25" s="3"/>
      <c r="K25" s="4"/>
      <c r="L25" s="267" t="s">
        <v>34</v>
      </c>
      <c r="M25" s="268"/>
      <c r="N25" s="268"/>
      <c r="O25" s="268"/>
      <c r="P25" s="3"/>
      <c r="Q25" s="3"/>
      <c r="R25" s="3"/>
    </row>
    <row r="26" spans="1:18" x14ac:dyDescent="0.3">
      <c r="A26" s="3"/>
      <c r="B26" s="3"/>
      <c r="C26" s="3"/>
      <c r="D26" s="3"/>
      <c r="E26" s="3"/>
      <c r="F26" s="3"/>
      <c r="G26" s="3"/>
      <c r="H26" s="3"/>
      <c r="I26" s="3"/>
      <c r="J26" s="3"/>
      <c r="K26" s="4"/>
      <c r="L26" s="268"/>
      <c r="M26" s="268"/>
      <c r="N26" s="268"/>
      <c r="O26" s="268"/>
      <c r="P26" s="3"/>
      <c r="Q26" s="3"/>
      <c r="R26" s="3"/>
    </row>
    <row r="27" spans="1:18" x14ac:dyDescent="0.3">
      <c r="A27" s="3"/>
      <c r="B27" s="3"/>
      <c r="C27" s="3"/>
      <c r="D27" s="3"/>
      <c r="E27" s="3"/>
      <c r="F27" s="3"/>
      <c r="G27" s="3"/>
      <c r="H27" s="3"/>
      <c r="I27" s="3"/>
      <c r="J27" s="3"/>
      <c r="K27" s="3"/>
      <c r="L27" s="268"/>
      <c r="M27" s="268"/>
      <c r="N27" s="268"/>
      <c r="O27" s="268"/>
      <c r="P27" s="3"/>
      <c r="Q27" s="3"/>
      <c r="R27" s="3"/>
    </row>
    <row r="28" spans="1:18" x14ac:dyDescent="0.3">
      <c r="A28" s="3"/>
      <c r="B28" s="3"/>
      <c r="C28" s="3"/>
      <c r="D28" s="3"/>
      <c r="E28" s="3"/>
      <c r="F28" s="3"/>
      <c r="G28" s="3"/>
      <c r="H28" s="3"/>
      <c r="I28" s="3"/>
      <c r="J28" s="3"/>
      <c r="K28" s="3"/>
      <c r="L28" s="3"/>
      <c r="M28" s="3"/>
      <c r="N28" s="3"/>
      <c r="O28" s="3"/>
      <c r="P28" s="3"/>
      <c r="Q28" s="3"/>
      <c r="R28" s="3"/>
    </row>
    <row r="29" spans="1:18" x14ac:dyDescent="0.3">
      <c r="A29" s="3"/>
      <c r="B29" s="3"/>
      <c r="C29" s="3"/>
      <c r="D29" s="3"/>
      <c r="E29" s="3"/>
      <c r="F29" s="3"/>
      <c r="G29" s="3"/>
      <c r="H29" s="3"/>
      <c r="I29" s="3"/>
      <c r="J29" s="3"/>
      <c r="K29" s="3"/>
      <c r="L29" s="3"/>
      <c r="M29" s="3"/>
      <c r="N29" s="3"/>
      <c r="O29" s="3"/>
      <c r="P29" s="3"/>
      <c r="Q29" s="3"/>
      <c r="R29" s="3"/>
    </row>
    <row r="30" spans="1:18" x14ac:dyDescent="0.3">
      <c r="A30" s="3"/>
      <c r="B30" s="3"/>
      <c r="C30" s="3" t="s">
        <v>37</v>
      </c>
      <c r="D30" s="3"/>
      <c r="E30" s="3"/>
      <c r="F30" s="3"/>
      <c r="G30" s="3"/>
      <c r="H30" s="3"/>
      <c r="I30" s="3"/>
      <c r="J30" s="3"/>
      <c r="K30" s="3"/>
      <c r="L30" s="3"/>
      <c r="M30" s="3"/>
      <c r="N30" s="3"/>
      <c r="O30" s="3"/>
      <c r="P30" s="3"/>
      <c r="Q30" s="3"/>
      <c r="R30" s="3"/>
    </row>
    <row r="31" spans="1:18" x14ac:dyDescent="0.3">
      <c r="A31" s="3"/>
      <c r="B31" s="3"/>
      <c r="C31" s="3"/>
      <c r="D31" s="3"/>
      <c r="E31" s="3"/>
      <c r="F31" s="3"/>
      <c r="G31" s="3"/>
      <c r="H31" s="3"/>
      <c r="I31" s="3"/>
      <c r="J31" s="3"/>
      <c r="K31" s="3" t="s">
        <v>32</v>
      </c>
      <c r="L31" s="3"/>
      <c r="M31" s="3"/>
      <c r="N31" s="3"/>
      <c r="O31" s="3"/>
      <c r="P31" s="3"/>
      <c r="Q31" s="3"/>
      <c r="R31" s="3"/>
    </row>
    <row r="32" spans="1:18" x14ac:dyDescent="0.3">
      <c r="A32" s="3"/>
      <c r="B32" s="3"/>
      <c r="C32" s="3"/>
      <c r="D32" s="3"/>
      <c r="E32" s="3"/>
      <c r="F32" s="3"/>
      <c r="G32" s="3"/>
      <c r="H32" s="3"/>
      <c r="I32" s="3"/>
      <c r="J32" s="3"/>
      <c r="K32" s="3"/>
      <c r="L32" s="3"/>
      <c r="M32" s="3"/>
      <c r="N32" s="3"/>
      <c r="O32" s="3"/>
      <c r="P32" s="3"/>
      <c r="Q32" s="3"/>
      <c r="R32" s="3"/>
    </row>
    <row r="33" spans="1:18" x14ac:dyDescent="0.3">
      <c r="A33" s="3"/>
      <c r="B33" s="3"/>
      <c r="C33" s="3"/>
      <c r="D33" s="3"/>
      <c r="E33" s="3"/>
      <c r="F33" s="3"/>
      <c r="G33" s="3"/>
      <c r="H33" s="3"/>
      <c r="I33" s="3"/>
      <c r="J33" s="3"/>
      <c r="K33" s="3"/>
      <c r="L33" s="3"/>
      <c r="M33" s="3"/>
      <c r="N33" s="3"/>
      <c r="O33" s="3"/>
      <c r="P33" s="3"/>
      <c r="Q33" s="3"/>
      <c r="R33" s="3"/>
    </row>
    <row r="34" spans="1:18" x14ac:dyDescent="0.3">
      <c r="A34" s="3"/>
      <c r="B34" s="3"/>
      <c r="C34" s="3"/>
      <c r="D34" s="3"/>
      <c r="E34" s="3"/>
      <c r="F34" s="3"/>
      <c r="G34" s="3"/>
      <c r="H34" s="3"/>
      <c r="I34" s="3"/>
      <c r="J34" s="3"/>
      <c r="K34" s="3"/>
      <c r="L34" s="3"/>
      <c r="M34" s="3"/>
      <c r="N34" s="3"/>
      <c r="O34" s="3"/>
      <c r="P34" s="3"/>
      <c r="Q34" s="3"/>
      <c r="R34" s="3"/>
    </row>
    <row r="35" spans="1:18" x14ac:dyDescent="0.3">
      <c r="A35" s="3"/>
      <c r="B35" s="3"/>
      <c r="C35" s="3"/>
      <c r="D35" s="3"/>
      <c r="E35" s="3"/>
      <c r="F35" s="3"/>
      <c r="G35" s="3"/>
      <c r="H35" s="3"/>
      <c r="I35" s="3"/>
      <c r="J35" s="3"/>
      <c r="K35" s="3"/>
      <c r="L35" s="3"/>
      <c r="M35" s="3"/>
      <c r="N35" s="3"/>
      <c r="O35" s="3"/>
      <c r="P35" s="3"/>
      <c r="Q35" s="3"/>
      <c r="R35" s="3"/>
    </row>
    <row r="36" spans="1:18" x14ac:dyDescent="0.3">
      <c r="A36" s="3"/>
      <c r="B36" s="3"/>
      <c r="C36" s="3"/>
      <c r="D36" s="3"/>
      <c r="E36" s="3"/>
      <c r="F36" s="3"/>
      <c r="G36" s="3"/>
      <c r="H36" s="3"/>
      <c r="I36" s="3"/>
      <c r="J36" s="3"/>
      <c r="K36" s="3"/>
      <c r="L36" s="3"/>
      <c r="M36" s="3"/>
      <c r="N36" s="3"/>
      <c r="O36" s="3"/>
      <c r="P36" s="3"/>
      <c r="Q36" s="3"/>
      <c r="R36" s="3"/>
    </row>
    <row r="37" spans="1:18" x14ac:dyDescent="0.3">
      <c r="A37" s="3"/>
      <c r="B37" s="3"/>
      <c r="C37" s="3"/>
      <c r="D37" s="3"/>
      <c r="E37" s="3"/>
      <c r="F37" s="3"/>
      <c r="G37" s="3"/>
      <c r="H37" s="3"/>
      <c r="I37" s="3"/>
      <c r="J37" s="3"/>
      <c r="K37" s="3"/>
      <c r="L37" s="3"/>
      <c r="M37" s="3"/>
      <c r="N37" s="3"/>
      <c r="O37" s="3"/>
      <c r="P37" s="3"/>
      <c r="Q37" s="3"/>
      <c r="R37" s="3"/>
    </row>
    <row r="38" spans="1:18" x14ac:dyDescent="0.3">
      <c r="A38" s="3"/>
      <c r="B38" s="3"/>
      <c r="C38" s="3"/>
      <c r="D38" s="3"/>
      <c r="E38" s="3"/>
      <c r="F38" s="3"/>
      <c r="G38" s="3"/>
      <c r="H38" s="3"/>
      <c r="I38" s="3"/>
      <c r="J38" s="3"/>
      <c r="K38" s="3"/>
      <c r="L38" s="3"/>
      <c r="M38" s="3"/>
      <c r="N38" s="3"/>
      <c r="O38" s="3"/>
      <c r="P38" s="3"/>
      <c r="Q38" s="3"/>
      <c r="R38" s="3"/>
    </row>
    <row r="39" spans="1:18" x14ac:dyDescent="0.3">
      <c r="A39" s="3"/>
      <c r="B39" s="3"/>
      <c r="C39" s="3"/>
      <c r="D39" s="3"/>
      <c r="E39" s="3"/>
      <c r="F39" s="3"/>
      <c r="G39" s="3"/>
      <c r="H39" s="3"/>
      <c r="I39" s="3"/>
      <c r="J39" s="3"/>
      <c r="K39" s="3"/>
      <c r="L39" s="3"/>
      <c r="M39" s="3"/>
      <c r="N39" s="3"/>
      <c r="O39" s="3"/>
      <c r="P39" s="3"/>
      <c r="Q39" s="3"/>
      <c r="R39" s="3"/>
    </row>
    <row r="40" spans="1:18" x14ac:dyDescent="0.3">
      <c r="A40" s="3"/>
      <c r="B40" s="3"/>
      <c r="C40" s="3"/>
      <c r="D40" s="3"/>
      <c r="E40" s="3"/>
      <c r="F40" s="3"/>
      <c r="G40" s="3"/>
      <c r="H40" s="3"/>
      <c r="I40" s="3"/>
      <c r="J40" s="3"/>
      <c r="K40" s="3"/>
      <c r="L40" s="3"/>
      <c r="M40" s="3"/>
      <c r="N40" s="3"/>
      <c r="O40" s="3"/>
      <c r="P40" s="3"/>
      <c r="Q40" s="3"/>
      <c r="R40" s="3"/>
    </row>
    <row r="41" spans="1:18" x14ac:dyDescent="0.3">
      <c r="A41" s="3"/>
      <c r="B41" s="3"/>
      <c r="C41" s="3"/>
      <c r="D41" s="3"/>
      <c r="E41" s="3"/>
      <c r="F41" s="3"/>
      <c r="G41" s="3"/>
      <c r="H41" s="3"/>
      <c r="I41" s="3"/>
      <c r="J41" s="3"/>
      <c r="K41" s="3"/>
      <c r="L41" s="3"/>
      <c r="M41" s="3"/>
      <c r="N41" s="3"/>
      <c r="O41" s="3"/>
      <c r="P41" s="3"/>
      <c r="Q41" s="3"/>
      <c r="R41" s="3"/>
    </row>
    <row r="42" spans="1:18" x14ac:dyDescent="0.3">
      <c r="A42" s="3"/>
      <c r="B42" s="3"/>
      <c r="C42" s="3"/>
      <c r="D42" s="3"/>
      <c r="E42" s="3"/>
      <c r="F42" s="3"/>
      <c r="G42" s="3"/>
      <c r="H42" s="3"/>
      <c r="I42" s="3"/>
      <c r="J42" s="3"/>
      <c r="K42" s="3"/>
      <c r="L42" s="3"/>
      <c r="M42" s="3"/>
      <c r="N42" s="3"/>
      <c r="O42" s="3"/>
      <c r="P42" s="3"/>
      <c r="Q42" s="3"/>
      <c r="R42" s="3"/>
    </row>
    <row r="43" spans="1:18" x14ac:dyDescent="0.3">
      <c r="A43" s="3"/>
      <c r="B43" s="3"/>
      <c r="C43" s="3"/>
      <c r="D43" s="3"/>
      <c r="E43" s="3"/>
      <c r="F43" s="3"/>
      <c r="G43" s="3"/>
      <c r="H43" s="3"/>
      <c r="I43" s="3"/>
      <c r="J43" s="3"/>
      <c r="K43" s="3"/>
      <c r="L43" s="3"/>
      <c r="M43" s="3"/>
      <c r="N43" s="3"/>
      <c r="O43" s="3"/>
      <c r="P43" s="3"/>
      <c r="Q43" s="3"/>
      <c r="R43" s="3"/>
    </row>
    <row r="44" spans="1:18" x14ac:dyDescent="0.3">
      <c r="A44" s="3"/>
      <c r="B44" s="3"/>
      <c r="C44" s="3"/>
      <c r="D44" s="3"/>
      <c r="E44" s="3"/>
      <c r="F44" s="3"/>
      <c r="G44" s="3"/>
      <c r="H44" s="3"/>
      <c r="I44" s="3"/>
      <c r="J44" s="3"/>
      <c r="K44" s="3"/>
      <c r="L44" s="3"/>
      <c r="M44" s="3"/>
      <c r="N44" s="3"/>
      <c r="O44" s="3"/>
      <c r="P44" s="3"/>
      <c r="Q44" s="3"/>
      <c r="R44" s="3"/>
    </row>
    <row r="45" spans="1:18" x14ac:dyDescent="0.3">
      <c r="A45" s="3"/>
      <c r="B45" s="3"/>
      <c r="C45" s="3"/>
      <c r="D45" s="3"/>
      <c r="E45" s="3"/>
      <c r="F45" s="3"/>
      <c r="G45" s="3"/>
      <c r="H45" s="3"/>
      <c r="I45" s="3"/>
      <c r="J45" s="3"/>
      <c r="K45" s="3"/>
      <c r="L45" s="3"/>
      <c r="M45" s="3"/>
      <c r="N45" s="3"/>
      <c r="O45" s="3"/>
      <c r="P45" s="3"/>
      <c r="Q45" s="3"/>
      <c r="R45" s="3"/>
    </row>
    <row r="46" spans="1:18" x14ac:dyDescent="0.3">
      <c r="A46" s="3"/>
      <c r="B46" s="3"/>
      <c r="C46" s="3"/>
      <c r="D46" s="3"/>
      <c r="E46" s="3"/>
      <c r="F46" s="3"/>
      <c r="G46" s="3"/>
      <c r="H46" s="3"/>
      <c r="I46" s="3"/>
      <c r="J46" s="3"/>
      <c r="K46" s="3"/>
      <c r="L46" s="3"/>
      <c r="M46" s="3" t="s">
        <v>35</v>
      </c>
      <c r="N46" s="3"/>
      <c r="O46" s="3"/>
      <c r="P46" s="3"/>
      <c r="Q46" s="3"/>
      <c r="R46" s="3"/>
    </row>
    <row r="47" spans="1:18" x14ac:dyDescent="0.3">
      <c r="A47" s="3"/>
      <c r="B47" s="3"/>
      <c r="C47" s="3"/>
      <c r="D47" s="3"/>
      <c r="E47" s="3"/>
      <c r="F47" s="3"/>
      <c r="G47" s="3"/>
      <c r="H47" s="3"/>
      <c r="I47" s="3"/>
      <c r="J47" s="3"/>
      <c r="K47" s="3"/>
      <c r="L47" s="3"/>
      <c r="M47" s="3"/>
      <c r="N47" s="3"/>
      <c r="O47" s="3"/>
      <c r="P47" s="3"/>
      <c r="Q47" s="3"/>
      <c r="R47" s="3"/>
    </row>
    <row r="48" spans="1:18" x14ac:dyDescent="0.3">
      <c r="A48" s="3"/>
      <c r="B48" s="3" t="s">
        <v>38</v>
      </c>
      <c r="C48" s="3"/>
      <c r="D48" s="3"/>
      <c r="E48" s="3"/>
      <c r="F48" s="3"/>
      <c r="G48" s="3"/>
      <c r="H48" s="3"/>
      <c r="I48" s="3"/>
      <c r="J48" s="3"/>
      <c r="K48" s="3"/>
      <c r="L48" s="3"/>
      <c r="M48" s="3"/>
      <c r="N48" s="3"/>
      <c r="O48" s="3"/>
      <c r="P48" s="3"/>
      <c r="Q48" s="3"/>
      <c r="R48" s="3"/>
    </row>
    <row r="49" spans="1:18" x14ac:dyDescent="0.3">
      <c r="A49" s="3"/>
      <c r="B49" s="3"/>
      <c r="C49" s="3"/>
      <c r="D49" s="3"/>
      <c r="E49" s="3"/>
      <c r="F49" s="3"/>
      <c r="G49" s="3"/>
      <c r="H49" s="3"/>
      <c r="I49" s="3"/>
      <c r="J49" s="3"/>
      <c r="K49" s="3"/>
      <c r="L49" s="3"/>
      <c r="M49" s="3"/>
      <c r="N49" s="3"/>
      <c r="O49" s="3"/>
      <c r="P49" s="3"/>
      <c r="Q49" s="3"/>
      <c r="R49" s="3"/>
    </row>
    <row r="50" spans="1:18" x14ac:dyDescent="0.3">
      <c r="A50" s="3"/>
      <c r="B50" s="3"/>
      <c r="C50" s="3"/>
      <c r="D50" s="3"/>
      <c r="E50" s="3"/>
      <c r="F50" s="3"/>
      <c r="G50" s="3"/>
      <c r="H50" s="3"/>
      <c r="I50" s="3"/>
      <c r="J50" s="267" t="s">
        <v>39</v>
      </c>
      <c r="K50" s="268"/>
      <c r="L50" s="268"/>
      <c r="M50" s="268"/>
      <c r="N50" s="3"/>
      <c r="O50" s="3"/>
      <c r="P50" s="3"/>
      <c r="Q50" s="3"/>
      <c r="R50" s="3"/>
    </row>
    <row r="51" spans="1:18" x14ac:dyDescent="0.3">
      <c r="A51" s="3"/>
      <c r="B51" s="3"/>
      <c r="C51" s="3"/>
      <c r="D51" s="3"/>
      <c r="E51" s="3"/>
      <c r="F51" s="3"/>
      <c r="G51" s="3"/>
      <c r="H51" s="3"/>
      <c r="I51" s="3"/>
      <c r="J51" s="268"/>
      <c r="K51" s="268"/>
      <c r="L51" s="268"/>
      <c r="M51" s="268"/>
      <c r="N51" s="3"/>
      <c r="O51" s="3"/>
      <c r="P51" s="3"/>
      <c r="Q51" s="3"/>
      <c r="R51" s="3"/>
    </row>
    <row r="52" spans="1:18" x14ac:dyDescent="0.3">
      <c r="A52" s="3"/>
      <c r="B52" s="3"/>
      <c r="C52" s="3"/>
      <c r="D52" s="3"/>
      <c r="E52" s="3"/>
      <c r="F52" s="3"/>
      <c r="G52" s="3"/>
      <c r="H52" s="3"/>
      <c r="I52" s="3"/>
      <c r="J52" s="268"/>
      <c r="K52" s="268"/>
      <c r="L52" s="268"/>
      <c r="M52" s="268"/>
      <c r="N52" s="3"/>
      <c r="O52" s="3"/>
      <c r="P52" s="3"/>
      <c r="Q52" s="3"/>
      <c r="R52" s="3"/>
    </row>
    <row r="53" spans="1:18" x14ac:dyDescent="0.3">
      <c r="A53" s="3"/>
      <c r="B53" s="3"/>
      <c r="C53" s="3"/>
      <c r="D53" s="3"/>
      <c r="E53" s="3"/>
      <c r="F53" s="3"/>
      <c r="G53" s="3"/>
      <c r="H53" s="3"/>
      <c r="I53" s="3"/>
      <c r="J53" s="3"/>
      <c r="K53" s="3"/>
      <c r="L53" s="3"/>
      <c r="M53" s="3"/>
      <c r="N53" s="3"/>
      <c r="O53" s="3"/>
      <c r="P53" s="3"/>
      <c r="Q53" s="3"/>
      <c r="R53" s="3"/>
    </row>
    <row r="54" spans="1:18" x14ac:dyDescent="0.3">
      <c r="A54" s="3"/>
      <c r="B54" s="3"/>
      <c r="C54" s="3" t="s">
        <v>41</v>
      </c>
      <c r="D54" s="3"/>
      <c r="E54" s="3"/>
      <c r="F54" s="3"/>
      <c r="G54" s="3"/>
      <c r="H54" s="3"/>
      <c r="I54" s="3"/>
      <c r="J54" s="3"/>
      <c r="K54" s="3"/>
      <c r="L54" s="3"/>
      <c r="M54" s="3"/>
      <c r="N54" s="3"/>
      <c r="O54" s="3"/>
      <c r="P54" s="3"/>
      <c r="Q54" s="3"/>
      <c r="R54" s="3"/>
    </row>
    <row r="55" spans="1:18" ht="18" customHeight="1" x14ac:dyDescent="0.3">
      <c r="A55" s="3"/>
      <c r="B55" s="3"/>
      <c r="C55" s="3"/>
      <c r="D55" s="3"/>
      <c r="E55" s="3"/>
      <c r="F55" s="3"/>
      <c r="G55" s="3"/>
      <c r="H55" s="3"/>
      <c r="I55" s="3"/>
      <c r="J55" s="3"/>
      <c r="K55" s="3"/>
      <c r="L55" s="3"/>
      <c r="M55" s="7"/>
      <c r="N55" s="8"/>
      <c r="O55" s="8"/>
      <c r="P55" s="8"/>
      <c r="Q55" s="9"/>
      <c r="R55" s="3"/>
    </row>
    <row r="56" spans="1:18" ht="18" customHeight="1" x14ac:dyDescent="0.3">
      <c r="A56" s="3"/>
      <c r="B56" s="3"/>
      <c r="C56" s="3"/>
      <c r="D56" s="3"/>
      <c r="E56" s="3"/>
      <c r="F56" s="3"/>
      <c r="G56" s="3"/>
      <c r="H56" s="3"/>
      <c r="I56" s="3"/>
      <c r="J56" s="3"/>
      <c r="K56" s="3"/>
      <c r="L56" s="3"/>
      <c r="M56" s="269" t="s">
        <v>44</v>
      </c>
      <c r="N56" s="269"/>
      <c r="O56" s="269"/>
      <c r="P56" s="269"/>
      <c r="Q56" s="269"/>
      <c r="R56" s="3"/>
    </row>
    <row r="57" spans="1:18" x14ac:dyDescent="0.3">
      <c r="A57" s="3"/>
      <c r="B57" s="3"/>
      <c r="C57" s="3"/>
      <c r="D57" s="3"/>
      <c r="E57" s="3"/>
      <c r="F57" s="3"/>
      <c r="G57" s="3"/>
      <c r="H57" s="3"/>
      <c r="I57" s="3"/>
      <c r="J57" s="3"/>
      <c r="K57" s="3"/>
      <c r="L57" s="3"/>
      <c r="M57" s="269"/>
      <c r="N57" s="269"/>
      <c r="O57" s="269"/>
      <c r="P57" s="269"/>
      <c r="Q57" s="269"/>
      <c r="R57" s="3"/>
    </row>
    <row r="58" spans="1:18" x14ac:dyDescent="0.3">
      <c r="A58" s="3"/>
      <c r="B58" s="3"/>
      <c r="C58" s="3"/>
      <c r="D58" s="3"/>
      <c r="E58" s="3"/>
      <c r="F58" s="3"/>
      <c r="G58" s="3"/>
      <c r="H58" s="3"/>
      <c r="I58" s="3"/>
      <c r="J58" s="3"/>
      <c r="K58" s="3"/>
      <c r="L58" s="3"/>
      <c r="M58" s="269"/>
      <c r="N58" s="269"/>
      <c r="O58" s="269"/>
      <c r="P58" s="269"/>
      <c r="Q58" s="269"/>
      <c r="R58" s="3"/>
    </row>
    <row r="59" spans="1:18" x14ac:dyDescent="0.3">
      <c r="A59" s="3"/>
      <c r="B59" s="3"/>
      <c r="C59" s="3"/>
      <c r="D59" s="3"/>
      <c r="E59" s="3"/>
      <c r="F59" s="3"/>
      <c r="G59" s="3"/>
      <c r="H59" s="3"/>
      <c r="I59" s="3"/>
      <c r="J59" s="3"/>
      <c r="K59" s="3"/>
      <c r="L59" s="3"/>
      <c r="M59" s="269"/>
      <c r="N59" s="269"/>
      <c r="O59" s="269"/>
      <c r="P59" s="269"/>
      <c r="Q59" s="269"/>
      <c r="R59" s="3"/>
    </row>
    <row r="60" spans="1:18" x14ac:dyDescent="0.3">
      <c r="A60" s="3"/>
      <c r="B60" s="3"/>
      <c r="C60" s="3"/>
      <c r="D60" s="3"/>
      <c r="E60" s="3"/>
      <c r="F60" s="3"/>
      <c r="G60" s="3"/>
      <c r="H60" s="3"/>
      <c r="I60" s="3"/>
      <c r="J60" s="3"/>
      <c r="K60" s="3"/>
      <c r="L60" s="3"/>
      <c r="M60" s="269"/>
      <c r="N60" s="269"/>
      <c r="O60" s="269"/>
      <c r="P60" s="269"/>
      <c r="Q60" s="269"/>
      <c r="R60" s="3"/>
    </row>
    <row r="61" spans="1:18" x14ac:dyDescent="0.3">
      <c r="A61" s="3"/>
      <c r="B61" s="3"/>
      <c r="C61" s="3"/>
      <c r="D61" s="3"/>
      <c r="E61" s="3"/>
      <c r="F61" s="3"/>
      <c r="G61" s="3"/>
      <c r="H61" s="3"/>
      <c r="I61" s="3"/>
      <c r="J61" s="3"/>
      <c r="K61" s="3"/>
      <c r="L61" s="3"/>
      <c r="M61" s="3"/>
      <c r="N61" s="3"/>
      <c r="O61" s="3"/>
      <c r="P61" s="3"/>
      <c r="Q61" s="3"/>
      <c r="R61" s="3"/>
    </row>
    <row r="62" spans="1:18" x14ac:dyDescent="0.3">
      <c r="A62" s="3"/>
      <c r="B62" s="3"/>
      <c r="C62" s="3"/>
      <c r="D62" s="3"/>
      <c r="E62" s="3"/>
      <c r="F62" s="3"/>
      <c r="G62" s="3"/>
      <c r="H62" s="3"/>
      <c r="I62" s="3"/>
      <c r="J62" s="3"/>
      <c r="K62" s="3"/>
      <c r="L62" s="3"/>
      <c r="M62" s="3"/>
      <c r="N62" s="3"/>
      <c r="O62" s="3"/>
      <c r="P62" s="3"/>
      <c r="Q62" s="3"/>
      <c r="R62" s="3"/>
    </row>
    <row r="63" spans="1:18" x14ac:dyDescent="0.3">
      <c r="A63" s="3"/>
      <c r="B63" s="3"/>
      <c r="C63" s="3"/>
      <c r="D63" s="3"/>
      <c r="E63" s="3"/>
      <c r="F63" s="3"/>
      <c r="G63" s="3"/>
      <c r="H63" s="3"/>
      <c r="I63" s="3"/>
      <c r="J63" s="3"/>
      <c r="K63" s="3"/>
      <c r="L63" s="3"/>
      <c r="M63" s="3"/>
      <c r="N63" s="3"/>
      <c r="O63" s="3"/>
      <c r="P63" s="3"/>
      <c r="Q63" s="3"/>
      <c r="R63" s="3"/>
    </row>
    <row r="64" spans="1:18" x14ac:dyDescent="0.3">
      <c r="A64" s="3"/>
      <c r="B64" s="3"/>
      <c r="C64" s="3"/>
      <c r="D64" s="3"/>
      <c r="E64" s="3"/>
      <c r="F64" s="3"/>
      <c r="G64" s="3"/>
      <c r="H64" s="3"/>
      <c r="I64" s="3"/>
      <c r="J64" s="3"/>
      <c r="K64" s="3"/>
      <c r="L64" s="269"/>
      <c r="M64" s="270"/>
      <c r="N64" s="270"/>
      <c r="O64" s="270"/>
      <c r="P64" s="271"/>
      <c r="Q64" s="3"/>
      <c r="R64" s="3"/>
    </row>
    <row r="65" spans="1:18" x14ac:dyDescent="0.3">
      <c r="A65" s="3"/>
      <c r="B65" s="3"/>
      <c r="C65" s="3"/>
      <c r="D65" s="3"/>
      <c r="E65" s="3"/>
      <c r="F65" s="3"/>
      <c r="G65" s="3"/>
      <c r="H65" s="3"/>
      <c r="I65" s="3"/>
      <c r="J65" s="3"/>
      <c r="K65" s="3"/>
      <c r="L65" s="270"/>
      <c r="M65" s="270"/>
      <c r="N65" s="270"/>
      <c r="O65" s="270"/>
      <c r="P65" s="271"/>
      <c r="Q65" s="3"/>
      <c r="R65" s="3"/>
    </row>
    <row r="66" spans="1:18" x14ac:dyDescent="0.3">
      <c r="A66" s="3"/>
      <c r="B66" s="3"/>
      <c r="C66" s="3"/>
      <c r="D66" s="3"/>
      <c r="E66" s="3"/>
      <c r="F66" s="3"/>
      <c r="G66" s="3"/>
      <c r="H66" s="3"/>
      <c r="I66" s="3"/>
      <c r="J66" s="3"/>
      <c r="K66" s="3"/>
      <c r="L66" s="270"/>
      <c r="M66" s="270"/>
      <c r="N66" s="270"/>
      <c r="O66" s="270"/>
      <c r="P66" s="271"/>
      <c r="Q66" s="3"/>
      <c r="R66" s="3"/>
    </row>
    <row r="67" spans="1:18" x14ac:dyDescent="0.3">
      <c r="A67" s="3"/>
      <c r="B67" s="3"/>
      <c r="C67" s="3"/>
      <c r="D67" s="3"/>
      <c r="E67" s="3"/>
      <c r="F67" s="3"/>
      <c r="G67" s="3"/>
      <c r="H67" s="3"/>
      <c r="I67" s="3"/>
      <c r="J67" s="3"/>
      <c r="K67" s="3"/>
      <c r="L67" s="3"/>
      <c r="M67" s="3"/>
      <c r="N67" s="3"/>
      <c r="O67" s="3"/>
      <c r="P67" s="3"/>
      <c r="Q67" s="3"/>
      <c r="R67" s="3"/>
    </row>
    <row r="68" spans="1:18" x14ac:dyDescent="0.3">
      <c r="A68" s="3"/>
      <c r="B68" s="3"/>
      <c r="C68" s="3"/>
      <c r="D68" s="3"/>
      <c r="E68" s="3"/>
      <c r="F68" s="3"/>
      <c r="G68" s="3"/>
      <c r="H68" s="3"/>
      <c r="I68" s="3"/>
      <c r="J68" s="3"/>
      <c r="K68" s="3"/>
      <c r="L68" s="3"/>
      <c r="M68" s="3"/>
      <c r="N68" s="3"/>
      <c r="O68" s="3"/>
      <c r="P68" s="3"/>
      <c r="Q68" s="3"/>
      <c r="R68" s="3"/>
    </row>
    <row r="69" spans="1:18" x14ac:dyDescent="0.3">
      <c r="A69" s="3"/>
      <c r="B69" s="3"/>
      <c r="C69" s="3"/>
      <c r="D69" s="3"/>
      <c r="E69" s="3"/>
      <c r="F69" s="3"/>
      <c r="G69" s="3"/>
      <c r="H69" s="3"/>
      <c r="I69" s="3"/>
      <c r="J69" s="3"/>
      <c r="K69" s="3"/>
      <c r="L69" s="3"/>
      <c r="M69" s="3"/>
      <c r="N69" s="3"/>
      <c r="O69" s="3"/>
      <c r="P69" s="3"/>
      <c r="Q69" s="3"/>
      <c r="R69" s="3"/>
    </row>
    <row r="70" spans="1:18" x14ac:dyDescent="0.3">
      <c r="A70" s="3"/>
      <c r="B70" s="3"/>
      <c r="C70" s="3"/>
      <c r="D70" s="3"/>
      <c r="E70" s="3"/>
      <c r="F70" s="3"/>
      <c r="G70" s="3"/>
      <c r="H70" s="3"/>
      <c r="I70" s="3"/>
      <c r="J70" s="3"/>
      <c r="K70" s="3"/>
      <c r="L70" s="3"/>
      <c r="M70" s="3"/>
      <c r="N70" s="3"/>
      <c r="O70" s="3"/>
      <c r="P70" s="3"/>
      <c r="Q70" s="3"/>
      <c r="R70" s="3"/>
    </row>
    <row r="71" spans="1:18" x14ac:dyDescent="0.3">
      <c r="A71" s="3"/>
      <c r="B71" s="3"/>
      <c r="C71" s="3"/>
      <c r="D71" s="3"/>
      <c r="E71" s="3"/>
      <c r="F71" s="3"/>
      <c r="G71" s="3"/>
      <c r="H71" s="3"/>
      <c r="I71" s="3"/>
      <c r="J71" s="3"/>
      <c r="K71" s="3"/>
      <c r="L71" s="3"/>
      <c r="M71" s="3"/>
      <c r="N71" s="3"/>
      <c r="O71" s="3"/>
      <c r="P71" s="3"/>
      <c r="Q71" s="3"/>
      <c r="R71" s="3"/>
    </row>
    <row r="72" spans="1:18" x14ac:dyDescent="0.3">
      <c r="A72" s="3"/>
      <c r="B72" s="3"/>
      <c r="C72" s="3"/>
      <c r="D72" s="3"/>
      <c r="E72" s="3"/>
      <c r="F72" s="3"/>
      <c r="G72" s="3"/>
      <c r="H72" s="3"/>
      <c r="I72" s="3"/>
      <c r="J72" s="3"/>
      <c r="K72" s="3"/>
      <c r="L72" s="3"/>
      <c r="M72" s="3"/>
      <c r="N72" s="3"/>
      <c r="O72" s="3"/>
      <c r="P72" s="3"/>
      <c r="Q72" s="3"/>
      <c r="R72" s="3"/>
    </row>
    <row r="73" spans="1:18" x14ac:dyDescent="0.3">
      <c r="A73" s="3"/>
      <c r="B73" s="3"/>
      <c r="C73" s="3"/>
      <c r="D73" s="3"/>
      <c r="E73" s="3"/>
      <c r="F73" s="3"/>
      <c r="G73" s="3"/>
      <c r="H73" s="3"/>
      <c r="I73" s="3"/>
      <c r="J73" s="3"/>
      <c r="K73" s="3"/>
      <c r="L73" s="3"/>
      <c r="M73" s="3"/>
      <c r="N73" s="3"/>
      <c r="O73" s="3"/>
      <c r="P73" s="3"/>
      <c r="Q73" s="3"/>
      <c r="R73" s="3"/>
    </row>
    <row r="74" spans="1:18" x14ac:dyDescent="0.3">
      <c r="A74" s="3"/>
      <c r="B74" s="3"/>
      <c r="C74" s="3"/>
      <c r="D74" s="3"/>
      <c r="E74" s="3"/>
      <c r="F74" s="3"/>
      <c r="G74" s="3"/>
      <c r="H74" s="3"/>
      <c r="I74" s="3"/>
      <c r="J74" s="3"/>
      <c r="K74" s="3"/>
      <c r="L74" s="3"/>
      <c r="M74" s="3"/>
      <c r="N74" s="3"/>
      <c r="O74" s="3"/>
      <c r="P74" s="3"/>
      <c r="Q74" s="3"/>
      <c r="R74" s="3"/>
    </row>
    <row r="75" spans="1:18" x14ac:dyDescent="0.3">
      <c r="A75" s="3"/>
      <c r="B75" s="3"/>
      <c r="C75" s="3"/>
      <c r="D75" s="3"/>
      <c r="E75" s="3"/>
      <c r="F75" s="3"/>
      <c r="G75" s="3"/>
      <c r="H75" s="3"/>
      <c r="I75" s="3"/>
      <c r="J75" s="3"/>
      <c r="K75" s="3"/>
      <c r="L75" s="3"/>
      <c r="M75" s="3"/>
      <c r="N75" s="3"/>
      <c r="O75" s="3"/>
      <c r="P75" s="3"/>
      <c r="Q75" s="3"/>
      <c r="R75" s="3"/>
    </row>
    <row r="76" spans="1:18" x14ac:dyDescent="0.3">
      <c r="A76" s="3"/>
      <c r="B76" s="3"/>
      <c r="C76" s="3"/>
      <c r="D76" s="3"/>
      <c r="E76" s="3"/>
      <c r="F76" s="3"/>
      <c r="G76" s="3"/>
      <c r="H76" s="3"/>
      <c r="I76" s="3"/>
      <c r="J76" s="3"/>
      <c r="K76" s="3"/>
      <c r="L76" s="3"/>
      <c r="M76" s="3"/>
      <c r="N76" s="3"/>
      <c r="O76" s="3"/>
      <c r="P76" s="3"/>
      <c r="Q76" s="3"/>
      <c r="R76" s="3"/>
    </row>
  </sheetData>
  <sheetProtection algorithmName="SHA-512" hashValue="qLjfdb92FGDPSAAojcerfuq5pbV5NIaAPdAUhe7nvG2ioCOE39IiURRdy30jaUIakYsNrE8aLSpUlkpe3K2fiA==" saltValue="TtuvFgMfjxzOaF7gFMYqEA==" spinCount="100000" sheet="1" objects="1" scenarios="1" selectLockedCells="1" selectUnlockedCells="1"/>
  <mergeCells count="4">
    <mergeCell ref="L25:O27"/>
    <mergeCell ref="J50:M52"/>
    <mergeCell ref="L64:P66"/>
    <mergeCell ref="M56:Q60"/>
  </mergeCells>
  <pageMargins left="0.7" right="0.7" top="0.75" bottom="0.75" header="0.3" footer="0.3"/>
  <pageSetup scale="70" orientation="landscape" r:id="rId1"/>
  <rowBreaks count="2" manualBreakCount="2">
    <brk id="27"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Report</vt:lpstr>
      <vt:lpstr>Step 1</vt:lpstr>
      <vt:lpstr>Step 2</vt:lpstr>
      <vt:lpstr>Step 3</vt:lpstr>
      <vt:lpstr>Illustrations</vt:lpstr>
      <vt:lpstr>Illustrations!Print_Area</vt:lpstr>
      <vt:lpstr>Report!Print_Area</vt:lpstr>
    </vt:vector>
  </TitlesOfParts>
  <Company>State of Indiana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ABales@dnr.IN.gov</dc:creator>
  <cp:lastModifiedBy>Darrin Keith Miller</cp:lastModifiedBy>
  <cp:lastPrinted>2017-08-24T20:04:59Z</cp:lastPrinted>
  <dcterms:created xsi:type="dcterms:W3CDTF">2014-05-20T15:58:06Z</dcterms:created>
  <dcterms:modified xsi:type="dcterms:W3CDTF">2017-08-28T20:59:13Z</dcterms:modified>
</cp:coreProperties>
</file>